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下水\※HP公開用\"/>
    </mc:Choice>
  </mc:AlternateContent>
  <workbookProtection workbookAlgorithmName="SHA-512" workbookHashValue="hNEeKJn8IFIWCS++RkVYse4h5A1mRvoXAbj6ZQ04ERsZ+0aahgMzaZ9/DC2qiL1dVg9IsccuMRke6XEFD7sAHQ==" workbookSaltValue="rYv+4qI2azovp3Orw1k2f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AD10" i="4"/>
  <c r="P10" i="4"/>
  <c r="B10" i="4"/>
  <c r="AT8" i="4"/>
  <c r="AD8" i="4"/>
  <c r="W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<sst xmlns="http://schemas.openxmlformats.org/spreadsheetml/2006/main" count="236" uniqueCount="115">
  <si>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</si>
  <si>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</si>
  <si>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</si>
  <si>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</si>
  <si>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</si>
  <si>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</si>
  <si>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</si>
  <si>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</si>
  <si>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</si>
  <si>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</si>
  <si>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</si>
  <si>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</si>
  <si>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</si>
  <si>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</si>
  <si>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</si>
  <si>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</si>
  <si>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</si>
  <si>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</si>
  <si>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</si>
  <si>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</si>
  <si>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</si>
  <si>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</si>
  <si>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</si>
  <si>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</si>
  <si>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</si>
  <si>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</si>
  <si>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</si>
  <si>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</si>
  <si>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</si>
  <si>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</si>
  <si>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</si>
  <si>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</si>
  <si>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</si>
  <si>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</si>
  <si>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</si>
  <si>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</si>
  <si>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</si>
  <si>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</si>
  <si>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</si>
  <si>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</si>
  <si>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</si>
  <si>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</si>
  <si>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</si>
  <si>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</si>
  <si>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</si>
  <si>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</si>
  <si>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</si>
  <si>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</si>
  <si>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</si>
  <si>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</si>
  <si>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</si>
  <si>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</si>
  <si>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</si>
  <si>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</si>
  <si>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</si>
  <si>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</si>
  <si>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</si>
  <si>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</si>
  <si>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</si>
  <si>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</si>
  <si>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</si>
  <si>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</si>
  <si>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</si>
  <si>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</si>
  <si>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</si>
  <si>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</si>
  <si>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</si>
  <si>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</si>
  <si>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</si>
  <si>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</si>
  <si>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</si>
  <si>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</si>
  <si>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</si>
  <si>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</si>
  <si>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</si>
  <si>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</si>
  <si>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</si>
  <si>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</si>
  <si>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</si>
  <si>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</si>
  <si>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</si>
  <si>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</si>
  <si>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</si>
  <si>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</si>
  <si>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</si>
  <si>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</si>
  <si>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</si>
  <si>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</si>
  <si>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</si>
  <si>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</si>
  <si>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</si>
  <si>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</si>
  <si>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</si>
  <si>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</si>
  <si>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</si>
  <si>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</si>
  <si>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</si>
  <si>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</si>
  <si>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</si>
  <si>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</si>
  <si>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</si>
  <si>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</si>
  <si>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</si>
  <si>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</si>
  <si>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</si>
  <si>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</si>
  <si>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</si>
  <si>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</si>
  <si>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</si>
  <si>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</si>
  <si>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</si>
  <si>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</si>
  <si>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①については、電力料金の高騰に対する緊急支援分として一般会計から補助金を受け入れたこと等により、経常収支比率は前年度に比べて3.04ポイント増加しました。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平均値と比較するとゆとりのある財政状況となっています。
　④については、老朽管路の大規模更新に備え、資金残高を勘案しながら借入抑制を実施しているため、企業債残高は順調に減少しています。
　⑤⑥については、従前から続く電力料金の高騰等に伴う流域下水道維持管理負担金の増加等により、汚水処理原価は前年度に比べて3.18円増加し、経費回収率も前年度に比べて2.8ポイント減少しました。事業に必要な費用を下水道使用料で賄えているとされる100％を下回ることとなりましたが、流域下水道維持管理負担金の精算金が高額となっており、かつ翌年度の収入としている影響が大きく、仮に当該年度に精算金を費用戻入したものとして試算すると、経費回収率は109.70％となります。
　⑦については、単独処理場を有していないため、当該値を計上していません。
　⑧については、一部を除いて水洗化済であり、水洗化率は99.98％となっています。</t>
    <rPh sb="8" eb="10">
      <t>デンリョク</t>
    </rPh>
    <rPh sb="10" eb="12">
      <t>リョウキン</t>
    </rPh>
    <rPh sb="13" eb="15">
      <t>コウトウ</t>
    </rPh>
    <rPh sb="16" eb="17">
      <t>タイ</t>
    </rPh>
    <rPh sb="19" eb="21">
      <t>キンキュウ</t>
    </rPh>
    <rPh sb="21" eb="23">
      <t>シエン</t>
    </rPh>
    <rPh sb="23" eb="24">
      <t>ブン</t>
    </rPh>
    <rPh sb="27" eb="29">
      <t>イッパン</t>
    </rPh>
    <rPh sb="29" eb="31">
      <t>カイケイ</t>
    </rPh>
    <rPh sb="33" eb="36">
      <t>ホジョキン</t>
    </rPh>
    <rPh sb="37" eb="38">
      <t>ウ</t>
    </rPh>
    <rPh sb="39" eb="40">
      <t>イ</t>
    </rPh>
    <rPh sb="44" eb="45">
      <t>トウ</t>
    </rPh>
    <rPh sb="71" eb="73">
      <t>ゾウカ</t>
    </rPh>
    <rPh sb="350" eb="351">
      <t>エン</t>
    </rPh>
    <rPh sb="425" eb="427">
      <t>リュウイキ</t>
    </rPh>
    <rPh sb="427" eb="430">
      <t>ゲスイドウ</t>
    </rPh>
    <rPh sb="430" eb="432">
      <t>イジ</t>
    </rPh>
    <rPh sb="432" eb="434">
      <t>カンリ</t>
    </rPh>
    <rPh sb="434" eb="437">
      <t>フタンキン</t>
    </rPh>
    <rPh sb="438" eb="441">
      <t>セイサンキン</t>
    </rPh>
    <rPh sb="442" eb="444">
      <t>コウガク</t>
    </rPh>
    <rPh sb="453" eb="456">
      <t>ヨクネンド</t>
    </rPh>
    <rPh sb="457" eb="459">
      <t>シュウニュウ</t>
    </rPh>
    <rPh sb="464" eb="466">
      <t>エイキョウ</t>
    </rPh>
    <rPh sb="467" eb="468">
      <t>オオ</t>
    </rPh>
    <rPh sb="471" eb="472">
      <t>カリ</t>
    </rPh>
    <rPh sb="473" eb="475">
      <t>トウガイ</t>
    </rPh>
    <rPh sb="475" eb="477">
      <t>ネンド</t>
    </rPh>
    <rPh sb="478" eb="481">
      <t>セイサンキン</t>
    </rPh>
    <rPh sb="482" eb="484">
      <t>ヒヨウ</t>
    </rPh>
    <rPh sb="484" eb="486">
      <t>レイニュウ</t>
    </rPh>
    <rPh sb="493" eb="495">
      <t>シサン</t>
    </rPh>
    <rPh sb="499" eb="501">
      <t>ケイヒ</t>
    </rPh>
    <rPh sb="501" eb="504">
      <t>カイシュウリツ</t>
    </rPh>
    <phoneticPr fontId="4"/>
  </si>
  <si>
    <t>　昭和42年の事業開始以前から敷設されている雨水管路に加え、汚水管路も法定耐用年数を経過した老朽管が増加しています。令和5年度末の整備状況では、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汚水管路、雨水管路ともに法定耐用年数を経過した管路が増加していることから、管渠老朽化率は前年度と比べて3.98ポイント増加しており、類似団体平均値や全国平均と比較して高くなっています。
　③については、類似団体平均値や全国平均を上回る管渠改善率となっていますが、管路調査・健全度判定に基づき更生工事等を実施しているため、年度により施工延長のばらつきがあります。</t>
    <rPh sb="293" eb="295">
      <t>ゼンコク</t>
    </rPh>
    <rPh sb="295" eb="297">
      <t>ヘイキン</t>
    </rPh>
    <rPh sb="298" eb="300">
      <t>ウワマワ</t>
    </rPh>
    <phoneticPr fontId="4"/>
  </si>
  <si>
    <t>　本市の公共下水道事業は昭和42年度に事業開始しており、法定耐用年数を経過した管路が増加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なお同計画については、更新計画や収支計画を見直す時期に来ていることから、昨今の経営環境の変化を踏まえたうえで令和6年度中に計画を見直す予定です。</t>
    <rPh sb="279" eb="281">
      <t>レイワ</t>
    </rPh>
    <rPh sb="282" eb="284">
      <t>ネンド</t>
    </rPh>
    <rPh sb="284" eb="285">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</si>
</sst>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0.48</c:v>
                </c:pt>
                <c:pt idx="1">
                  <c:v>1.06</c:v>
                </c:pt>
                <c:pt idx="2" formatCode="#,##0.00;&quot;△&quot;#,##0.00">
                  <c:v>0</c:v>
                </c:pt>
                <c:pt idx="3">
                  <c:v>0.09</c:v>
                </c:pt>
                <c:pt idx="4">
                  <c:v>0.28999999999999998</c:v>
                </c:pt>
              </c:numCache>
            </c:numRef>
          </c:val>
          <c:extLst>
            <c:ext xmlns:c16="http://schemas.microsoft.com/office/drawing/2014/chart" uri="{C3380CC4-5D6E-409C-BE32-E72D297353CC}">
              <c16:uniqueId val="{00000000-E5AC-41AE-8AF3-3D4AFBA89B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E5AC-41AE-8AF3-3D4AFBA89B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A7-4A6F-A28C-CFC8C1557A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73A7-4A6F-A28C-CFC8C1557A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99.97</c:v>
                </c:pt>
                <c:pt idx="1">
                  <c:v>99.97</c:v>
                </c:pt>
                <c:pt idx="2">
                  <c:v>99.97</c:v>
                </c:pt>
                <c:pt idx="3">
                  <c:v>99.98</c:v>
                </c:pt>
                <c:pt idx="4">
                  <c:v>99.98</c:v>
                </c:pt>
              </c:numCache>
            </c:numRef>
          </c:val>
          <c:extLst>
            <c:ext xmlns:c16="http://schemas.microsoft.com/office/drawing/2014/chart" uri="{C3380CC4-5D6E-409C-BE32-E72D297353CC}">
              <c16:uniqueId val="{00000000-B386-47A3-84ED-4B7671D93B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B386-47A3-84ED-4B7671D93B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108.94</c:v>
                </c:pt>
                <c:pt idx="1">
                  <c:v>109.32</c:v>
                </c:pt>
                <c:pt idx="2">
                  <c:v>111.63</c:v>
                </c:pt>
                <c:pt idx="3">
                  <c:v>102.91</c:v>
                </c:pt>
                <c:pt idx="4">
                  <c:v>105.95</c:v>
                </c:pt>
              </c:numCache>
            </c:numRef>
          </c:val>
          <c:extLst>
            <c:ext xmlns:c16="http://schemas.microsoft.com/office/drawing/2014/chart" uri="{C3380CC4-5D6E-409C-BE32-E72D297353CC}">
              <c16:uniqueId val="{00000000-A704-4504-91EC-52449C77AA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A704-4504-91EC-52449C77AA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36.22</c:v>
                </c:pt>
                <c:pt idx="1">
                  <c:v>37.200000000000003</c:v>
                </c:pt>
                <c:pt idx="2">
                  <c:v>39.43</c:v>
                </c:pt>
                <c:pt idx="3">
                  <c:v>41.42</c:v>
                </c:pt>
                <c:pt idx="4">
                  <c:v>43.29</c:v>
                </c:pt>
              </c:numCache>
            </c:numRef>
          </c:val>
          <c:extLst>
            <c:ext xmlns:c16="http://schemas.microsoft.com/office/drawing/2014/chart" uri="{C3380CC4-5D6E-409C-BE32-E72D297353CC}">
              <c16:uniqueId val="{00000000-08A8-43C3-B194-C0B7703D8A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08A8-43C3-B194-C0B7703D8A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2.83</c:v>
                </c:pt>
                <c:pt idx="1">
                  <c:v>8.1300000000000008</c:v>
                </c:pt>
                <c:pt idx="2">
                  <c:v>8.16</c:v>
                </c:pt>
                <c:pt idx="3">
                  <c:v>10.79</c:v>
                </c:pt>
                <c:pt idx="4">
                  <c:v>14.77</c:v>
                </c:pt>
              </c:numCache>
            </c:numRef>
          </c:val>
          <c:extLst>
            <c:ext xmlns:c16="http://schemas.microsoft.com/office/drawing/2014/chart" uri="{C3380CC4-5D6E-409C-BE32-E72D297353CC}">
              <c16:uniqueId val="{00000000-AF07-4876-875B-146CDB2EBA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AF07-4876-875B-146CDB2EBA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CF-4C05-856F-FA346E6C91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DCCF-4C05-856F-FA346E6C91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499.28</c:v>
                </c:pt>
                <c:pt idx="1">
                  <c:v>624.07000000000005</c:v>
                </c:pt>
                <c:pt idx="2">
                  <c:v>810.18</c:v>
                </c:pt>
                <c:pt idx="3">
                  <c:v>851.06</c:v>
                </c:pt>
                <c:pt idx="4">
                  <c:v>741.24</c:v>
                </c:pt>
              </c:numCache>
            </c:numRef>
          </c:val>
          <c:extLst>
            <c:ext xmlns:c16="http://schemas.microsoft.com/office/drawing/2014/chart" uri="{C3380CC4-5D6E-409C-BE32-E72D297353CC}">
              <c16:uniqueId val="{00000000-544C-412A-B136-DC9CA41174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544C-412A-B136-DC9CA41174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146.43</c:v>
                </c:pt>
                <c:pt idx="1">
                  <c:v>142.36000000000001</c:v>
                </c:pt>
                <c:pt idx="2">
                  <c:v>124.94</c:v>
                </c:pt>
                <c:pt idx="3">
                  <c:v>114.38</c:v>
                </c:pt>
                <c:pt idx="4">
                  <c:v>103.64</c:v>
                </c:pt>
              </c:numCache>
            </c:numRef>
          </c:val>
          <c:extLst>
            <c:ext xmlns:c16="http://schemas.microsoft.com/office/drawing/2014/chart" uri="{C3380CC4-5D6E-409C-BE32-E72D297353CC}">
              <c16:uniqueId val="{00000000-A586-4866-8E0A-FFC5554AF8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A586-4866-8E0A-FFC5554AF8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112.03</c:v>
                </c:pt>
                <c:pt idx="1">
                  <c:v>105.09</c:v>
                </c:pt>
                <c:pt idx="2">
                  <c:v>113.52</c:v>
                </c:pt>
                <c:pt idx="3">
                  <c:v>102.15</c:v>
                </c:pt>
                <c:pt idx="4">
                  <c:v>99.35</c:v>
                </c:pt>
              </c:numCache>
            </c:numRef>
          </c:val>
          <c:extLst>
            <c:ext xmlns:c16="http://schemas.microsoft.com/office/drawing/2014/chart" uri="{C3380CC4-5D6E-409C-BE32-E72D297353CC}">
              <c16:uniqueId val="{00000000-9E2E-4182-9BAF-A883794257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9E2E-4182-9BAF-A883794257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92.5</c:v>
                </c:pt>
                <c:pt idx="1">
                  <c:v>91.87</c:v>
                </c:pt>
                <c:pt idx="2">
                  <c:v>89.62</c:v>
                </c:pt>
                <c:pt idx="3">
                  <c:v>100.39</c:v>
                </c:pt>
                <c:pt idx="4">
                  <c:v>103.57</c:v>
                </c:pt>
              </c:numCache>
            </c:numRef>
          </c:val>
          <c:extLst>
            <c:ext xmlns:c16="http://schemas.microsoft.com/office/drawing/2014/chart" uri="{C3380CC4-5D6E-409C-BE32-E72D297353CC}">
              <c16:uniqueId val="{00000000-E720-45B0-9415-444FD190C4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E720-45B0-9415-444FD190C4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箕面市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自治体職員</v>
      </c>
      <c r="AE8" s="40"/>
      <c r="AF8" s="40"/>
      <c r="AG8" s="40"/>
      <c r="AH8" s="40"/>
      <c r="AI8" s="40"/>
      <c r="AJ8" s="40"/>
      <c r="AK8" s="3"/>
      <c r="AL8" s="41">
        <f>データ!S6</f>
        <v>139318</v>
      </c>
      <c r="AM8" s="41"/>
      <c r="AN8" s="41"/>
      <c r="AO8" s="41"/>
      <c r="AP8" s="41"/>
      <c r="AQ8" s="41"/>
      <c r="AR8" s="41"/>
      <c r="AS8" s="41"/>
      <c r="AT8" s="34">
        <f>データ!T6</f>
        <v>12.3</v>
      </c>
      <c r="AU8" s="34"/>
      <c r="AV8" s="34"/>
      <c r="AW8" s="34"/>
      <c r="AX8" s="34"/>
      <c r="AY8" s="34"/>
      <c r="AZ8" s="34"/>
      <c r="BA8" s="34"/>
      <c r="BB8" s="34">
        <f>データ!U6</f>
        <v>11326.67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90.57</v>
      </c>
      <c r="J10" s="34"/>
      <c r="K10" s="34"/>
      <c r="L10" s="34"/>
      <c r="M10" s="34"/>
      <c r="N10" s="34"/>
      <c r="O10" s="34"/>
      <c r="P10" s="34">
        <f>データ!P6</f>
        <v>99.99</v>
      </c>
      <c r="Q10" s="34"/>
      <c r="R10" s="34"/>
      <c r="S10" s="34"/>
      <c r="T10" s="34"/>
      <c r="U10" s="34"/>
      <c r="V10" s="34"/>
      <c r="W10" s="34">
        <f>データ!Q6</f>
        <v>75.05</v>
      </c>
      <c r="X10" s="34"/>
      <c r="Y10" s="34"/>
      <c r="Z10" s="34"/>
      <c r="AA10" s="34"/>
      <c r="AB10" s="34"/>
      <c r="AC10" s="34"/>
      <c r="AD10" s="41">
        <f>データ!R6</f>
        <v>1863</v>
      </c>
      <c r="AE10" s="41"/>
      <c r="AF10" s="41"/>
      <c r="AG10" s="41"/>
      <c r="AH10" s="41"/>
      <c r="AI10" s="41"/>
      <c r="AJ10" s="41"/>
      <c r="AK10" s="2"/>
      <c r="AL10" s="41">
        <f>データ!V6</f>
        <v>138829</v>
      </c>
      <c r="AM10" s="41"/>
      <c r="AN10" s="41"/>
      <c r="AO10" s="41"/>
      <c r="AP10" s="41"/>
      <c r="AQ10" s="41"/>
      <c r="AR10" s="41"/>
      <c r="AS10" s="41"/>
      <c r="AT10" s="34">
        <f>データ!W6</f>
        <v>19.55</v>
      </c>
      <c r="AU10" s="34"/>
      <c r="AV10" s="34"/>
      <c r="AW10" s="34"/>
      <c r="AX10" s="34"/>
      <c r="AY10" s="34"/>
      <c r="AZ10" s="34"/>
      <c r="BA10" s="34"/>
      <c r="BB10" s="34">
        <f>データ!X6</f>
        <v>7101.23</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pKQXtdKUo1D8PyP/oSWdesat18KOjSW3rMGIdgYHMyGo6pPLDyfp1vJNNIT6SMMnCnDYdqmRUIzTad14lxLeQ==" saltValue="wxF/JXan1B31z3NsBBCn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272205</v>
      </c>
      <c r="D6" s="19">
        <f t="shared" si="3"/>
        <v>46</v>
      </c>
      <c r="E6" s="19">
        <f t="shared" si="3"/>
        <v>17</v>
      </c>
      <c r="F6" s="19">
        <f t="shared" si="3"/>
        <v>1</v>
      </c>
      <c r="G6" s="19">
        <f t="shared" si="3"/>
        <v>0</v>
      </c>
      <c r="H6" s="19" t="str">
        <f t="shared" si="3"/>
        <v>大阪府　箕面市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90.57</v>
      </c>
      <c r="P6" s="20">
        <f t="shared" si="3"/>
        <v>99.99</v>
      </c>
      <c r="Q6" s="20">
        <f t="shared" si="3"/>
        <v>75.05</v>
      </c>
      <c r="R6" s="20">
        <f t="shared" si="3"/>
        <v>1863</v>
      </c>
      <c r="S6" s="20">
        <f t="shared" si="3"/>
        <v>139318</v>
      </c>
      <c r="T6" s="20">
        <f t="shared" si="3"/>
        <v>12.3</v>
      </c>
      <c r="U6" s="20">
        <f t="shared" si="3"/>
        <v>11326.67</v>
      </c>
      <c r="V6" s="20">
        <f t="shared" si="3"/>
        <v>138829</v>
      </c>
      <c r="W6" s="20">
        <f t="shared" si="3"/>
        <v>19.55</v>
      </c>
      <c r="X6" s="20">
        <f t="shared" si="3"/>
        <v>7101.23</v>
      </c>
      <c r="Y6" s="21">
        <f>IF(Y7="",NA(),Y7)</f>
        <v>108.94</v>
      </c>
      <c r="Z6" s="21">
        <f t="shared" ref="Z6:AH6" si="4">IF(Z7="",NA(),Z7)</f>
        <v>109.32</v>
      </c>
      <c r="AA6" s="21">
        <f t="shared" si="4"/>
        <v>111.63</v>
      </c>
      <c r="AB6" s="21">
        <f t="shared" si="4"/>
        <v>102.91</v>
      </c>
      <c r="AC6" s="21">
        <f t="shared" si="4"/>
        <v>105.95</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499.28</v>
      </c>
      <c r="AV6" s="21">
        <f t="shared" ref="AV6:BD6" si="6">IF(AV7="",NA(),AV7)</f>
        <v>624.07000000000005</v>
      </c>
      <c r="AW6" s="21">
        <f t="shared" si="6"/>
        <v>810.18</v>
      </c>
      <c r="AX6" s="21">
        <f t="shared" si="6"/>
        <v>851.06</v>
      </c>
      <c r="AY6" s="21">
        <f t="shared" si="6"/>
        <v>741.24</v>
      </c>
      <c r="AZ6" s="21">
        <f t="shared" si="6"/>
        <v>73.02</v>
      </c>
      <c r="BA6" s="21">
        <f t="shared" si="6"/>
        <v>72.930000000000007</v>
      </c>
      <c r="BB6" s="21">
        <f t="shared" si="6"/>
        <v>80.08</v>
      </c>
      <c r="BC6" s="21">
        <f t="shared" si="6"/>
        <v>87.33</v>
      </c>
      <c r="BD6" s="21">
        <f t="shared" si="6"/>
        <v>92.26</v>
      </c>
      <c r="BE6" s="20" t="str">
        <f>IF(BE7="","",IF(BE7="-","【-】","【"&amp;SUBSTITUTE(TEXT(BE7,"#,##0.00"),"-","△")&amp;"】"))</f>
        <v>【78.43】</v>
      </c>
      <c r="BF6" s="21">
        <f>IF(BF7="",NA(),BF7)</f>
        <v>146.43</v>
      </c>
      <c r="BG6" s="21">
        <f t="shared" ref="BG6:BO6" si="7">IF(BG7="",NA(),BG7)</f>
        <v>142.36000000000001</v>
      </c>
      <c r="BH6" s="21">
        <f t="shared" si="7"/>
        <v>124.94</v>
      </c>
      <c r="BI6" s="21">
        <f t="shared" si="7"/>
        <v>114.38</v>
      </c>
      <c r="BJ6" s="21">
        <f t="shared" si="7"/>
        <v>103.64</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112.03</v>
      </c>
      <c r="BR6" s="21">
        <f t="shared" ref="BR6:BZ6" si="8">IF(BR7="",NA(),BR7)</f>
        <v>105.09</v>
      </c>
      <c r="BS6" s="21">
        <f t="shared" si="8"/>
        <v>113.52</v>
      </c>
      <c r="BT6" s="21">
        <f t="shared" si="8"/>
        <v>102.15</v>
      </c>
      <c r="BU6" s="21">
        <f t="shared" si="8"/>
        <v>99.35</v>
      </c>
      <c r="BV6" s="21">
        <f t="shared" si="8"/>
        <v>97.91</v>
      </c>
      <c r="BW6" s="21">
        <f t="shared" si="8"/>
        <v>98.61</v>
      </c>
      <c r="BX6" s="21">
        <f t="shared" si="8"/>
        <v>98.75</v>
      </c>
      <c r="BY6" s="21">
        <f t="shared" si="8"/>
        <v>98.36</v>
      </c>
      <c r="BZ6" s="21">
        <f t="shared" si="8"/>
        <v>97.29</v>
      </c>
      <c r="CA6" s="20" t="str">
        <f>IF(CA7="","",IF(CA7="-","【-】","【"&amp;SUBSTITUTE(TEXT(CA7,"#,##0.00"),"-","△")&amp;"】"))</f>
        <v>【97.81】</v>
      </c>
      <c r="CB6" s="21">
        <f>IF(CB7="",NA(),CB7)</f>
        <v>92.5</v>
      </c>
      <c r="CC6" s="21">
        <f t="shared" ref="CC6:CK6" si="9">IF(CC7="",NA(),CC7)</f>
        <v>91.87</v>
      </c>
      <c r="CD6" s="21">
        <f t="shared" si="9"/>
        <v>89.62</v>
      </c>
      <c r="CE6" s="21">
        <f t="shared" si="9"/>
        <v>100.39</v>
      </c>
      <c r="CF6" s="21">
        <f t="shared" si="9"/>
        <v>103.57</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99.97</v>
      </c>
      <c r="CY6" s="21">
        <f t="shared" ref="CY6:DG6" si="11">IF(CY7="",NA(),CY7)</f>
        <v>99.97</v>
      </c>
      <c r="CZ6" s="21">
        <f t="shared" si="11"/>
        <v>99.97</v>
      </c>
      <c r="DA6" s="21">
        <f t="shared" si="11"/>
        <v>99.98</v>
      </c>
      <c r="DB6" s="21">
        <f t="shared" si="11"/>
        <v>99.98</v>
      </c>
      <c r="DC6" s="21">
        <f t="shared" si="11"/>
        <v>94.58</v>
      </c>
      <c r="DD6" s="21">
        <f t="shared" si="11"/>
        <v>94.56</v>
      </c>
      <c r="DE6" s="21">
        <f t="shared" si="11"/>
        <v>94.75</v>
      </c>
      <c r="DF6" s="21">
        <f t="shared" si="11"/>
        <v>94.92</v>
      </c>
      <c r="DG6" s="21">
        <f t="shared" si="11"/>
        <v>95.01</v>
      </c>
      <c r="DH6" s="20" t="str">
        <f>IF(DH7="","",IF(DH7="-","【-】","【"&amp;SUBSTITUTE(TEXT(DH7,"#,##0.00"),"-","△")&amp;"】"))</f>
        <v>【95.91】</v>
      </c>
      <c r="DI6" s="21">
        <f>IF(DI7="",NA(),DI7)</f>
        <v>36.22</v>
      </c>
      <c r="DJ6" s="21">
        <f t="shared" ref="DJ6:DR6" si="12">IF(DJ7="",NA(),DJ7)</f>
        <v>37.200000000000003</v>
      </c>
      <c r="DK6" s="21">
        <f t="shared" si="12"/>
        <v>39.43</v>
      </c>
      <c r="DL6" s="21">
        <f t="shared" si="12"/>
        <v>41.42</v>
      </c>
      <c r="DM6" s="21">
        <f t="shared" si="12"/>
        <v>43.29</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2.83</v>
      </c>
      <c r="DU6" s="21">
        <f t="shared" ref="DU6:EC6" si="13">IF(DU7="",NA(),DU7)</f>
        <v>8.1300000000000008</v>
      </c>
      <c r="DV6" s="21">
        <f t="shared" si="13"/>
        <v>8.16</v>
      </c>
      <c r="DW6" s="21">
        <f t="shared" si="13"/>
        <v>10.79</v>
      </c>
      <c r="DX6" s="21">
        <f t="shared" si="13"/>
        <v>14.77</v>
      </c>
      <c r="DY6" s="21">
        <f t="shared" si="13"/>
        <v>4.95</v>
      </c>
      <c r="DZ6" s="21">
        <f t="shared" si="13"/>
        <v>5.64</v>
      </c>
      <c r="EA6" s="21">
        <f t="shared" si="13"/>
        <v>6.43</v>
      </c>
      <c r="EB6" s="21">
        <f t="shared" si="13"/>
        <v>7.75</v>
      </c>
      <c r="EC6" s="21">
        <f t="shared" si="13"/>
        <v>9.44</v>
      </c>
      <c r="ED6" s="20" t="str">
        <f>IF(ED7="","",IF(ED7="-","【-】","【"&amp;SUBSTITUTE(TEXT(ED7,"#,##0.00"),"-","△")&amp;"】"))</f>
        <v>【8.68】</v>
      </c>
      <c r="EE6" s="21">
        <f>IF(EE7="",NA(),EE7)</f>
        <v>0.48</v>
      </c>
      <c r="EF6" s="21">
        <f t="shared" ref="EF6:EN6" si="14">IF(EF7="",NA(),EF7)</f>
        <v>1.06</v>
      </c>
      <c r="EG6" s="20">
        <f t="shared" si="14"/>
        <v>0</v>
      </c>
      <c r="EH6" s="21">
        <f t="shared" si="14"/>
        <v>0.09</v>
      </c>
      <c r="EI6" s="21">
        <f t="shared" si="14"/>
        <v>0.28999999999999998</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272205</v>
      </c>
      <c r="D7" s="23">
        <v>46</v>
      </c>
      <c r="E7" s="23">
        <v>17</v>
      </c>
      <c r="F7" s="23">
        <v>1</v>
      </c>
      <c r="G7" s="23">
        <v>0</v>
      </c>
      <c r="H7" s="23" t="s">
        <v>96</v>
      </c>
      <c r="I7" s="23" t="s">
        <v>97</v>
      </c>
      <c r="J7" s="23" t="s">
        <v>98</v>
      </c>
      <c r="K7" s="23" t="s">
        <v>99</v>
      </c>
      <c r="L7" s="23" t="s">
        <v>100</v>
      </c>
      <c r="M7" s="23" t="s">
        <v>101</v>
      </c>
      <c r="N7" s="24" t="s">
        <v>102</v>
      </c>
      <c r="O7" s="24">
        <v>90.57</v>
      </c>
      <c r="P7" s="24">
        <v>99.99</v>
      </c>
      <c r="Q7" s="24">
        <v>75.05</v>
      </c>
      <c r="R7" s="24">
        <v>1863</v>
      </c>
      <c r="S7" s="24">
        <v>139318</v>
      </c>
      <c r="T7" s="24">
        <v>12.3</v>
      </c>
      <c r="U7" s="24">
        <v>11326.67</v>
      </c>
      <c r="V7" s="24">
        <v>138829</v>
      </c>
      <c r="W7" s="24">
        <v>19.55</v>
      </c>
      <c r="X7" s="24">
        <v>7101.23</v>
      </c>
      <c r="Y7" s="24">
        <v>108.94</v>
      </c>
      <c r="Z7" s="24">
        <v>109.32</v>
      </c>
      <c r="AA7" s="24">
        <v>111.63</v>
      </c>
      <c r="AB7" s="24">
        <v>102.91</v>
      </c>
      <c r="AC7" s="24">
        <v>105.95</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499.28</v>
      </c>
      <c r="AV7" s="24">
        <v>624.07000000000005</v>
      </c>
      <c r="AW7" s="24">
        <v>810.18</v>
      </c>
      <c r="AX7" s="24">
        <v>851.06</v>
      </c>
      <c r="AY7" s="24">
        <v>741.24</v>
      </c>
      <c r="AZ7" s="24">
        <v>73.02</v>
      </c>
      <c r="BA7" s="24">
        <v>72.930000000000007</v>
      </c>
      <c r="BB7" s="24">
        <v>80.08</v>
      </c>
      <c r="BC7" s="24">
        <v>87.33</v>
      </c>
      <c r="BD7" s="24">
        <v>92.26</v>
      </c>
      <c r="BE7" s="24">
        <v>78.430000000000007</v>
      </c>
      <c r="BF7" s="24">
        <v>146.43</v>
      </c>
      <c r="BG7" s="24">
        <v>142.36000000000001</v>
      </c>
      <c r="BH7" s="24">
        <v>124.94</v>
      </c>
      <c r="BI7" s="24">
        <v>114.38</v>
      </c>
      <c r="BJ7" s="24">
        <v>103.64</v>
      </c>
      <c r="BK7" s="24">
        <v>708.89</v>
      </c>
      <c r="BL7" s="24">
        <v>730.52</v>
      </c>
      <c r="BM7" s="24">
        <v>672.33</v>
      </c>
      <c r="BN7" s="24">
        <v>668.8</v>
      </c>
      <c r="BO7" s="24">
        <v>652.79999999999995</v>
      </c>
      <c r="BP7" s="24">
        <v>630.82000000000005</v>
      </c>
      <c r="BQ7" s="24">
        <v>112.03</v>
      </c>
      <c r="BR7" s="24">
        <v>105.09</v>
      </c>
      <c r="BS7" s="24">
        <v>113.52</v>
      </c>
      <c r="BT7" s="24">
        <v>102.15</v>
      </c>
      <c r="BU7" s="24">
        <v>99.35</v>
      </c>
      <c r="BV7" s="24">
        <v>97.91</v>
      </c>
      <c r="BW7" s="24">
        <v>98.61</v>
      </c>
      <c r="BX7" s="24">
        <v>98.75</v>
      </c>
      <c r="BY7" s="24">
        <v>98.36</v>
      </c>
      <c r="BZ7" s="24">
        <v>97.29</v>
      </c>
      <c r="CA7" s="24">
        <v>97.81</v>
      </c>
      <c r="CB7" s="24">
        <v>92.5</v>
      </c>
      <c r="CC7" s="24">
        <v>91.87</v>
      </c>
      <c r="CD7" s="24">
        <v>89.62</v>
      </c>
      <c r="CE7" s="24">
        <v>100.39</v>
      </c>
      <c r="CF7" s="24">
        <v>103.57</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99.97</v>
      </c>
      <c r="CY7" s="24">
        <v>99.97</v>
      </c>
      <c r="CZ7" s="24">
        <v>99.97</v>
      </c>
      <c r="DA7" s="24">
        <v>99.98</v>
      </c>
      <c r="DB7" s="24">
        <v>99.98</v>
      </c>
      <c r="DC7" s="24">
        <v>94.58</v>
      </c>
      <c r="DD7" s="24">
        <v>94.56</v>
      </c>
      <c r="DE7" s="24">
        <v>94.75</v>
      </c>
      <c r="DF7" s="24">
        <v>94.92</v>
      </c>
      <c r="DG7" s="24">
        <v>95.01</v>
      </c>
      <c r="DH7" s="24">
        <v>95.91</v>
      </c>
      <c r="DI7" s="24">
        <v>36.22</v>
      </c>
      <c r="DJ7" s="24">
        <v>37.200000000000003</v>
      </c>
      <c r="DK7" s="24">
        <v>39.43</v>
      </c>
      <c r="DL7" s="24">
        <v>41.42</v>
      </c>
      <c r="DM7" s="24">
        <v>43.29</v>
      </c>
      <c r="DN7" s="24">
        <v>31.01</v>
      </c>
      <c r="DO7" s="24">
        <v>28.87</v>
      </c>
      <c r="DP7" s="24">
        <v>31.34</v>
      </c>
      <c r="DQ7" s="24">
        <v>32.909999999999997</v>
      </c>
      <c r="DR7" s="24">
        <v>34.869999999999997</v>
      </c>
      <c r="DS7" s="24">
        <v>41.09</v>
      </c>
      <c r="DT7" s="24">
        <v>2.83</v>
      </c>
      <c r="DU7" s="24">
        <v>8.1300000000000008</v>
      </c>
      <c r="DV7" s="24">
        <v>8.16</v>
      </c>
      <c r="DW7" s="24">
        <v>10.79</v>
      </c>
      <c r="DX7" s="24">
        <v>14.77</v>
      </c>
      <c r="DY7" s="24">
        <v>4.95</v>
      </c>
      <c r="DZ7" s="24">
        <v>5.64</v>
      </c>
      <c r="EA7" s="24">
        <v>6.43</v>
      </c>
      <c r="EB7" s="24">
        <v>7.75</v>
      </c>
      <c r="EC7" s="24">
        <v>9.44</v>
      </c>
      <c r="ED7" s="24">
        <v>8.68</v>
      </c>
      <c r="EE7" s="24">
        <v>0.48</v>
      </c>
      <c r="EF7" s="24">
        <v>1.06</v>
      </c>
      <c r="EG7" s="24">
        <v>0</v>
      </c>
      <c r="EH7" s="24">
        <v>0.09</v>
      </c>
      <c r="EI7" s="24">
        <v>0.28999999999999998</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灘本　正太(手動)</cp:lastModifiedBy>
  <cp:lastPrinted>2025-02-03T10:27:41Z</cp:lastPrinted>
  <dcterms:created xsi:type="dcterms:W3CDTF">2024-12-19T01:17:28Z</dcterms:created>
  <dcterms:modified xsi:type="dcterms:W3CDTF">2025-03-19T08:38:21Z</dcterms:modified>
  <cp:category/>
</cp:coreProperties>
</file>