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下水\※HP公開用\"/>
    </mc:Choice>
  </mc:AlternateContent>
  <workbookProtection workbookAlgorithmName="SHA-512" workbookHashValue="Q17/r3vewEnHfLh2uJgf/r0aju1QyLUdU8dk/GO0Dhas3o+ZjSpFFsQY5I1GyNTO179QnXV7iM/VY84O6ShmyQ==" workbookSaltValue="81CPldWw5g7F62zGaVm5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<sst xmlns="http://schemas.openxmlformats.org/spreadsheetml/2006/main" count="236" uniqueCount="116">
  <si>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</si>
  <si>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</si>
  <si>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</si>
  <si>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</si>
  <si>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</si>
  <si>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</si>
  <si>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</si>
  <si>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</si>
  <si>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</si>
  <si>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</si>
  <si>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</si>
  <si>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</si>
  <si>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</si>
  <si>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</si>
  <si>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</si>
  <si>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</si>
  <si>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</si>
  <si>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</si>
  <si>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</si>
  <si>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</si>
  <si>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</si>
  <si>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</si>
  <si>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</si>
  <si>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</si>
  <si>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</si>
  <si>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</si>
  <si>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</si>
  <si>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</si>
  <si>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</si>
  <si>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</si>
  <si>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</si>
  <si>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</si>
  <si>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</si>
  <si>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</si>
  <si>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</si>
  <si>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</si>
  <si>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</si>
  <si>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</si>
  <si>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</si>
  <si>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</si>
  <si>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</si>
  <si>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</si>
  <si>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</si>
  <si>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</si>
  <si>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</si>
  <si>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</si>
  <si>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</si>
  <si>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</si>
  <si>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</si>
  <si>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</si>
  <si>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</si>
  <si>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</si>
  <si>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</si>
  <si>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</si>
  <si>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</si>
  <si>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</si>
  <si>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</si>
  <si>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</si>
  <si>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</si>
  <si>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</si>
  <si>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</si>
  <si>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</si>
  <si>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</si>
  <si>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</si>
  <si>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</si>
  <si>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</si>
  <si>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</si>
  <si>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</si>
  <si>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</si>
  <si>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</si>
  <si>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</si>
  <si>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</si>
  <si>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</si>
  <si>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</si>
  <si>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</si>
  <si>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</si>
  <si>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</si>
  <si>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</si>
  <si>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</si>
  <si>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</si>
  <si>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</si>
  <si>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</si>
  <si>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</si>
  <si>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</si>
  <si>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</si>
  <si>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</si>
  <si>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</si>
  <si>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</si>
  <si>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</si>
  <si>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</si>
  <si>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</si>
  <si>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</si>
  <si>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</si>
  <si>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</si>
  <si>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</si>
  <si>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</si>
  <si>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</si>
  <si>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</si>
  <si>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</si>
  <si>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</si>
  <si>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</si>
  <si>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</si>
  <si>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</si>
  <si>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</si>
  <si>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</si>
  <si>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</si>
  <si>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</si>
  <si>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</si>
  <si>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</si>
  <si>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</si>
  <si>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</si>
  <si>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</si>
  <si>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</si>
  <si>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昭和42年度に事業開始しており、法定耐用年数を経過した管路が増加していますが、平成27年3月に策定した「箕面市上下水道施設整備基本・実施計画」を経営戦略として位置づけ、ストックマネジメント計画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なお同計画については、更新計画や収支計画を見直す時期に来ていることから、昨今の経営環境の変化を踏まえたうえで計画を見直しすることを予定しています。</t>
    <rPh sb="227" eb="228">
      <t>ドウ</t>
    </rPh>
    <rPh sb="228" eb="230">
      <t>ケイカク</t>
    </rPh>
    <rPh sb="236" eb="238">
      <t>コウシン</t>
    </rPh>
    <rPh sb="238" eb="240">
      <t>ケイカク</t>
    </rPh>
    <rPh sb="241" eb="243">
      <t>シュウシ</t>
    </rPh>
    <rPh sb="243" eb="245">
      <t>ケイカク</t>
    </rPh>
    <rPh sb="246" eb="248">
      <t>ミナオ</t>
    </rPh>
    <rPh sb="249" eb="251">
      <t>ジキ</t>
    </rPh>
    <rPh sb="252" eb="253">
      <t>キ</t>
    </rPh>
    <rPh sb="261" eb="263">
      <t>サッコン</t>
    </rPh>
    <rPh sb="264" eb="266">
      <t>ケイエイ</t>
    </rPh>
    <rPh sb="266" eb="268">
      <t>カンキョウ</t>
    </rPh>
    <rPh sb="269" eb="271">
      <t>ヘンカ</t>
    </rPh>
    <rPh sb="272" eb="273">
      <t>フ</t>
    </rPh>
    <rPh sb="279" eb="281">
      <t>ケイカク</t>
    </rPh>
    <rPh sb="282" eb="284">
      <t>ミナオ</t>
    </rPh>
    <rPh sb="290" eb="292">
      <t>ヨテイ</t>
    </rPh>
    <phoneticPr fontId="4"/>
  </si>
  <si>
    <t>　昭和42年の事業開始以前から敷設されている雨水管路に加え、汚水管路も法定耐用年数を経過した老朽管が増加しています。令和4年度末の整備状況では、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汚水管路、雨水管路ともに法定耐用年数を経過した管路が増加していることから、管渠老朽化率は前年度と比べて2.63ポイント増加しており、類似団体平均値や全国平均値と比較して高くなっています。
　③については、類似団体平均値と比較して低い管渠改善率となっていますが、管路調査・健全度判定に基づき更生工事等を実施しているため、年度により施工延長のばらつきがあります。</t>
    <rPh sb="189" eb="191">
      <t>ウスイ</t>
    </rPh>
    <rPh sb="191" eb="193">
      <t>カンロ</t>
    </rPh>
    <rPh sb="221" eb="223">
      <t>カンキョ</t>
    </rPh>
    <rPh sb="223" eb="226">
      <t>ロウキュウカ</t>
    </rPh>
    <rPh sb="226" eb="227">
      <t>リツ</t>
    </rPh>
    <rPh sb="228" eb="231">
      <t>ゼンネンド</t>
    </rPh>
    <rPh sb="232" eb="233">
      <t>クラ</t>
    </rPh>
    <rPh sb="243" eb="245">
      <t>ゾウカ</t>
    </rPh>
    <rPh sb="298" eb="299">
      <t>ヒク</t>
    </rPh>
    <phoneticPr fontId="4"/>
  </si>
  <si>
    <t>　①⑤については、令和4年度は電力料金の高騰等により流域下水道維持管理負担金が大幅に増加したことから、経常収支比率は前年度に比べて8.72ポイント減少し、類似団体平均値や全国平均値を下回りました。同様に経費回収率も前年度に比べて11.37ポイント減少していますが、類似団体平均値を上回る水準は維持しています。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平均値と比較するとゆとりのある財政状況となっています。
　④については、老朽管路の大規模更新に備え、資金残高を勘案しながら借入抑制を実施しているため、企業債残高は順調に減少しています。
　⑥については、令和4年度は電力料金の高騰等による流域下水道維持管理負担金の大幅な増加に伴い、汚水処理原価は前年度に比べて10.77ポイント増加しましたが、類似団体平均値や全国平均値と比べて低い水準を維持しています。
　⑦については、単独処理場を有していないため、当該値を計上していません。
　⑧については、一部を除いて水洗化済であり、水洗化率は99.98％となっています。</t>
    <rPh sb="9" eb="11">
      <t>レイワ</t>
    </rPh>
    <rPh sb="12" eb="14">
      <t>ネンド</t>
    </rPh>
    <rPh sb="39" eb="41">
      <t>オオハバ</t>
    </rPh>
    <rPh sb="51" eb="53">
      <t>ケイジョウ</t>
    </rPh>
    <rPh sb="53" eb="55">
      <t>シュウシ</t>
    </rPh>
    <rPh sb="55" eb="57">
      <t>ヒリツ</t>
    </rPh>
    <rPh sb="58" eb="61">
      <t>ゼンネンド</t>
    </rPh>
    <rPh sb="62" eb="63">
      <t>クラ</t>
    </rPh>
    <rPh sb="73" eb="75">
      <t>ゲンショウ</t>
    </rPh>
    <rPh sb="77" eb="79">
      <t>ルイジ</t>
    </rPh>
    <rPh sb="79" eb="81">
      <t>ダンタイ</t>
    </rPh>
    <rPh sb="81" eb="84">
      <t>ヘイキンチ</t>
    </rPh>
    <rPh sb="85" eb="87">
      <t>ゼンコク</t>
    </rPh>
    <rPh sb="87" eb="89">
      <t>ヘイキン</t>
    </rPh>
    <rPh sb="89" eb="90">
      <t>チ</t>
    </rPh>
    <rPh sb="91" eb="93">
      <t>シタマワ</t>
    </rPh>
    <rPh sb="98" eb="100">
      <t>ドウヨウ</t>
    </rPh>
    <rPh sb="143" eb="145">
      <t>スイジュン</t>
    </rPh>
    <rPh sb="146" eb="148">
      <t>イジ</t>
    </rPh>
    <rPh sb="448" eb="450">
      <t>ゼンコク</t>
    </rPh>
    <rPh sb="450" eb="453">
      <t>ヘイキンチ</t>
    </rPh>
    <rPh sb="457" eb="458">
      <t>ヒク</t>
    </rPh>
    <rPh sb="459" eb="461">
      <t>スイジュン</t>
    </rPh>
    <rPh sb="462" eb="464">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</si>
</sst>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0.42</c:v>
                </c:pt>
                <c:pt idx="1">
                  <c:v>0.48</c:v>
                </c:pt>
                <c:pt idx="2">
                  <c:v>1.06</c:v>
                </c:pt>
                <c:pt idx="3" formatCode="#,##0.00;&quot;△&quot;#,##0.00">
                  <c:v>0</c:v>
                </c:pt>
                <c:pt idx="4">
                  <c:v>0.09</c:v>
                </c:pt>
              </c:numCache>
            </c:numRef>
          </c:val>
          <c:extLst>
            <c:ext xmlns:c16="http://schemas.microsoft.com/office/drawing/2014/chart" uri="{C3380CC4-5D6E-409C-BE32-E72D297353CC}">
              <c16:uniqueId val="{00000000-C3AE-43F6-95A1-1F46B353C1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C3AE-43F6-95A1-1F46B353C1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95-456F-A97F-835A7D8537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ED95-456F-A97F-835A7D8537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99.97</c:v>
                </c:pt>
                <c:pt idx="1">
                  <c:v>99.97</c:v>
                </c:pt>
                <c:pt idx="2">
                  <c:v>99.97</c:v>
                </c:pt>
                <c:pt idx="3">
                  <c:v>99.97</c:v>
                </c:pt>
                <c:pt idx="4">
                  <c:v>99.98</c:v>
                </c:pt>
              </c:numCache>
            </c:numRef>
          </c:val>
          <c:extLst>
            <c:ext xmlns:c16="http://schemas.microsoft.com/office/drawing/2014/chart" uri="{C3380CC4-5D6E-409C-BE32-E72D297353CC}">
              <c16:uniqueId val="{00000000-72A2-4AE4-9C13-220E0CE74A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72A2-4AE4-9C13-220E0CE74A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109.21</c:v>
                </c:pt>
                <c:pt idx="1">
                  <c:v>108.94</c:v>
                </c:pt>
                <c:pt idx="2">
                  <c:v>109.32</c:v>
                </c:pt>
                <c:pt idx="3">
                  <c:v>111.63</c:v>
                </c:pt>
                <c:pt idx="4">
                  <c:v>102.91</c:v>
                </c:pt>
              </c:numCache>
            </c:numRef>
          </c:val>
          <c:extLst>
            <c:ext xmlns:c16="http://schemas.microsoft.com/office/drawing/2014/chart" uri="{C3380CC4-5D6E-409C-BE32-E72D297353CC}">
              <c16:uniqueId val="{00000000-001F-4615-B9C2-367F95AD79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001F-4615-B9C2-367F95AD79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34.69</c:v>
                </c:pt>
                <c:pt idx="1">
                  <c:v>36.22</c:v>
                </c:pt>
                <c:pt idx="2">
                  <c:v>37.200000000000003</c:v>
                </c:pt>
                <c:pt idx="3">
                  <c:v>39.43</c:v>
                </c:pt>
                <c:pt idx="4">
                  <c:v>41.42</c:v>
                </c:pt>
              </c:numCache>
            </c:numRef>
          </c:val>
          <c:extLst>
            <c:ext xmlns:c16="http://schemas.microsoft.com/office/drawing/2014/chart" uri="{C3380CC4-5D6E-409C-BE32-E72D297353CC}">
              <c16:uniqueId val="{00000000-00F4-4623-AC1B-5ACE4F1FA9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00F4-4623-AC1B-5ACE4F1FA9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1.61</c:v>
                </c:pt>
                <c:pt idx="1">
                  <c:v>2.83</c:v>
                </c:pt>
                <c:pt idx="2">
                  <c:v>8.1300000000000008</c:v>
                </c:pt>
                <c:pt idx="3">
                  <c:v>8.16</c:v>
                </c:pt>
                <c:pt idx="4">
                  <c:v>10.79</c:v>
                </c:pt>
              </c:numCache>
            </c:numRef>
          </c:val>
          <c:extLst>
            <c:ext xmlns:c16="http://schemas.microsoft.com/office/drawing/2014/chart" uri="{C3380CC4-5D6E-409C-BE32-E72D297353CC}">
              <c16:uniqueId val="{00000000-8B51-40E8-BE8F-CB6394B258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8B51-40E8-BE8F-CB6394B258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6-46F8-B4E8-0D928C285D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96D6-46F8-B4E8-0D928C285D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595.52</c:v>
                </c:pt>
                <c:pt idx="1">
                  <c:v>499.28</c:v>
                </c:pt>
                <c:pt idx="2">
                  <c:v>624.07000000000005</c:v>
                </c:pt>
                <c:pt idx="3">
                  <c:v>810.18</c:v>
                </c:pt>
                <c:pt idx="4">
                  <c:v>851.06</c:v>
                </c:pt>
              </c:numCache>
            </c:numRef>
          </c:val>
          <c:extLst>
            <c:ext xmlns:c16="http://schemas.microsoft.com/office/drawing/2014/chart" uri="{C3380CC4-5D6E-409C-BE32-E72D297353CC}">
              <c16:uniqueId val="{00000000-AEC7-4358-969A-D4BE6C8918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AEC7-4358-969A-D4BE6C8918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158.01</c:v>
                </c:pt>
                <c:pt idx="1">
                  <c:v>146.43</c:v>
                </c:pt>
                <c:pt idx="2">
                  <c:v>142.36000000000001</c:v>
                </c:pt>
                <c:pt idx="3">
                  <c:v>124.94</c:v>
                </c:pt>
                <c:pt idx="4">
                  <c:v>114.38</c:v>
                </c:pt>
              </c:numCache>
            </c:numRef>
          </c:val>
          <c:extLst>
            <c:ext xmlns:c16="http://schemas.microsoft.com/office/drawing/2014/chart" uri="{C3380CC4-5D6E-409C-BE32-E72D297353CC}">
              <c16:uniqueId val="{00000000-744B-417F-A153-83D9BE2474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744B-417F-A153-83D9BE2474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111.27</c:v>
                </c:pt>
                <c:pt idx="1">
                  <c:v>112.03</c:v>
                </c:pt>
                <c:pt idx="2">
                  <c:v>105.09</c:v>
                </c:pt>
                <c:pt idx="3">
                  <c:v>113.52</c:v>
                </c:pt>
                <c:pt idx="4">
                  <c:v>102.15</c:v>
                </c:pt>
              </c:numCache>
            </c:numRef>
          </c:val>
          <c:extLst>
            <c:ext xmlns:c16="http://schemas.microsoft.com/office/drawing/2014/chart" uri="{C3380CC4-5D6E-409C-BE32-E72D297353CC}">
              <c16:uniqueId val="{00000000-9A8B-4BEC-82A2-5E5AAC105D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9A8B-4BEC-82A2-5E5AAC105D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93.56</c:v>
                </c:pt>
                <c:pt idx="1">
                  <c:v>92.5</c:v>
                </c:pt>
                <c:pt idx="2">
                  <c:v>91.87</c:v>
                </c:pt>
                <c:pt idx="3">
                  <c:v>89.62</c:v>
                </c:pt>
                <c:pt idx="4">
                  <c:v>100.39</c:v>
                </c:pt>
              </c:numCache>
            </c:numRef>
          </c:val>
          <c:extLst>
            <c:ext xmlns:c16="http://schemas.microsoft.com/office/drawing/2014/chart" uri="{C3380CC4-5D6E-409C-BE32-E72D297353CC}">
              <c16:uniqueId val="{00000000-0D12-4EA8-B477-AF584E8114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0D12-4EA8-B477-AF584E8114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7" zoomScale="70" zoomScaleNormal="7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箕面市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5">
        <f>データ!S6</f>
        <v>139128</v>
      </c>
      <c r="AM8" s="45"/>
      <c r="AN8" s="45"/>
      <c r="AO8" s="45"/>
      <c r="AP8" s="45"/>
      <c r="AQ8" s="45"/>
      <c r="AR8" s="45"/>
      <c r="AS8" s="45"/>
      <c r="AT8" s="46">
        <f>データ!T6</f>
        <v>47.9</v>
      </c>
      <c r="AU8" s="46"/>
      <c r="AV8" s="46"/>
      <c r="AW8" s="46"/>
      <c r="AX8" s="46"/>
      <c r="AY8" s="46"/>
      <c r="AZ8" s="46"/>
      <c r="BA8" s="46"/>
      <c r="BB8" s="46">
        <f>データ!U6</f>
        <v>2904.55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90.34</v>
      </c>
      <c r="J10" s="46"/>
      <c r="K10" s="46"/>
      <c r="L10" s="46"/>
      <c r="M10" s="46"/>
      <c r="N10" s="46"/>
      <c r="O10" s="46"/>
      <c r="P10" s="46">
        <f>データ!P6</f>
        <v>99.99</v>
      </c>
      <c r="Q10" s="46"/>
      <c r="R10" s="46"/>
      <c r="S10" s="46"/>
      <c r="T10" s="46"/>
      <c r="U10" s="46"/>
      <c r="V10" s="46"/>
      <c r="W10" s="46">
        <f>データ!Q6</f>
        <v>77.11</v>
      </c>
      <c r="X10" s="46"/>
      <c r="Y10" s="46"/>
      <c r="Z10" s="46"/>
      <c r="AA10" s="46"/>
      <c r="AB10" s="46"/>
      <c r="AC10" s="46"/>
      <c r="AD10" s="45">
        <f>データ!R6</f>
        <v>1863</v>
      </c>
      <c r="AE10" s="45"/>
      <c r="AF10" s="45"/>
      <c r="AG10" s="45"/>
      <c r="AH10" s="45"/>
      <c r="AI10" s="45"/>
      <c r="AJ10" s="45"/>
      <c r="AK10" s="2"/>
      <c r="AL10" s="45">
        <f>データ!V6</f>
        <v>138723</v>
      </c>
      <c r="AM10" s="45"/>
      <c r="AN10" s="45"/>
      <c r="AO10" s="45"/>
      <c r="AP10" s="45"/>
      <c r="AQ10" s="45"/>
      <c r="AR10" s="45"/>
      <c r="AS10" s="45"/>
      <c r="AT10" s="46">
        <f>データ!W6</f>
        <v>19.54</v>
      </c>
      <c r="AU10" s="46"/>
      <c r="AV10" s="46"/>
      <c r="AW10" s="46"/>
      <c r="AX10" s="46"/>
      <c r="AY10" s="46"/>
      <c r="AZ10" s="46"/>
      <c r="BA10" s="46"/>
      <c r="BB10" s="46">
        <f>データ!X6</f>
        <v>7099.44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BGX1O9BGyO652dkIW23Fo2TA1W+LbIbf6ZP4wKXWLTbjmFUEpR/1+YKCwlkz2fnHQhwDvqGER6tE0v+JCkDmw==" saltValue="fZnEyZ1nSbTbWMOoebxT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272205</v>
      </c>
      <c r="D6" s="19">
        <f t="shared" si="3"/>
        <v>46</v>
      </c>
      <c r="E6" s="19">
        <f t="shared" si="3"/>
        <v>17</v>
      </c>
      <c r="F6" s="19">
        <f t="shared" si="3"/>
        <v>1</v>
      </c>
      <c r="G6" s="19">
        <f t="shared" si="3"/>
        <v>0</v>
      </c>
      <c r="H6" s="19" t="str">
        <f t="shared" si="3"/>
        <v>大阪府　箕面市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90.34</v>
      </c>
      <c r="P6" s="20">
        <f t="shared" si="3"/>
        <v>99.99</v>
      </c>
      <c r="Q6" s="20">
        <f t="shared" si="3"/>
        <v>77.11</v>
      </c>
      <c r="R6" s="20">
        <f t="shared" si="3"/>
        <v>1863</v>
      </c>
      <c r="S6" s="20">
        <f t="shared" si="3"/>
        <v>139128</v>
      </c>
      <c r="T6" s="20">
        <f t="shared" si="3"/>
        <v>47.9</v>
      </c>
      <c r="U6" s="20">
        <f t="shared" si="3"/>
        <v>2904.55</v>
      </c>
      <c r="V6" s="20">
        <f t="shared" si="3"/>
        <v>138723</v>
      </c>
      <c r="W6" s="20">
        <f t="shared" si="3"/>
        <v>19.54</v>
      </c>
      <c r="X6" s="20">
        <f t="shared" si="3"/>
        <v>7099.44</v>
      </c>
      <c r="Y6" s="21">
        <f>IF(Y7="",NA(),Y7)</f>
        <v>109.21</v>
      </c>
      <c r="Z6" s="21">
        <f t="shared" ref="Z6:AH6" si="4">IF(Z7="",NA(),Z7)</f>
        <v>108.94</v>
      </c>
      <c r="AA6" s="21">
        <f t="shared" si="4"/>
        <v>109.32</v>
      </c>
      <c r="AB6" s="21">
        <f t="shared" si="4"/>
        <v>111.63</v>
      </c>
      <c r="AC6" s="21">
        <f t="shared" si="4"/>
        <v>102.91</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595.52</v>
      </c>
      <c r="AV6" s="21">
        <f t="shared" ref="AV6:BD6" si="6">IF(AV7="",NA(),AV7)</f>
        <v>499.28</v>
      </c>
      <c r="AW6" s="21">
        <f t="shared" si="6"/>
        <v>624.07000000000005</v>
      </c>
      <c r="AX6" s="21">
        <f t="shared" si="6"/>
        <v>810.18</v>
      </c>
      <c r="AY6" s="21">
        <f t="shared" si="6"/>
        <v>851.06</v>
      </c>
      <c r="AZ6" s="21">
        <f t="shared" si="6"/>
        <v>72.22</v>
      </c>
      <c r="BA6" s="21">
        <f t="shared" si="6"/>
        <v>73.02</v>
      </c>
      <c r="BB6" s="21">
        <f t="shared" si="6"/>
        <v>72.930000000000007</v>
      </c>
      <c r="BC6" s="21">
        <f t="shared" si="6"/>
        <v>80.08</v>
      </c>
      <c r="BD6" s="21">
        <f t="shared" si="6"/>
        <v>87.33</v>
      </c>
      <c r="BE6" s="20" t="str">
        <f>IF(BE7="","",IF(BE7="-","【-】","【"&amp;SUBSTITUTE(TEXT(BE7,"#,##0.00"),"-","△")&amp;"】"))</f>
        <v>【73.44】</v>
      </c>
      <c r="BF6" s="21">
        <f>IF(BF7="",NA(),BF7)</f>
        <v>158.01</v>
      </c>
      <c r="BG6" s="21">
        <f t="shared" ref="BG6:BO6" si="7">IF(BG7="",NA(),BG7)</f>
        <v>146.43</v>
      </c>
      <c r="BH6" s="21">
        <f t="shared" si="7"/>
        <v>142.36000000000001</v>
      </c>
      <c r="BI6" s="21">
        <f t="shared" si="7"/>
        <v>124.94</v>
      </c>
      <c r="BJ6" s="21">
        <f t="shared" si="7"/>
        <v>114.38</v>
      </c>
      <c r="BK6" s="21">
        <f t="shared" si="7"/>
        <v>730.93</v>
      </c>
      <c r="BL6" s="21">
        <f t="shared" si="7"/>
        <v>708.89</v>
      </c>
      <c r="BM6" s="21">
        <f t="shared" si="7"/>
        <v>730.52</v>
      </c>
      <c r="BN6" s="21">
        <f t="shared" si="7"/>
        <v>672.33</v>
      </c>
      <c r="BO6" s="21">
        <f t="shared" si="7"/>
        <v>668.8</v>
      </c>
      <c r="BP6" s="20" t="str">
        <f>IF(BP7="","",IF(BP7="-","【-】","【"&amp;SUBSTITUTE(TEXT(BP7,"#,##0.00"),"-","△")&amp;"】"))</f>
        <v>【652.82】</v>
      </c>
      <c r="BQ6" s="21">
        <f>IF(BQ7="",NA(),BQ7)</f>
        <v>111.27</v>
      </c>
      <c r="BR6" s="21">
        <f t="shared" ref="BR6:BZ6" si="8">IF(BR7="",NA(),BR7)</f>
        <v>112.03</v>
      </c>
      <c r="BS6" s="21">
        <f t="shared" si="8"/>
        <v>105.09</v>
      </c>
      <c r="BT6" s="21">
        <f t="shared" si="8"/>
        <v>113.52</v>
      </c>
      <c r="BU6" s="21">
        <f t="shared" si="8"/>
        <v>102.15</v>
      </c>
      <c r="BV6" s="21">
        <f t="shared" si="8"/>
        <v>98.09</v>
      </c>
      <c r="BW6" s="21">
        <f t="shared" si="8"/>
        <v>97.91</v>
      </c>
      <c r="BX6" s="21">
        <f t="shared" si="8"/>
        <v>98.61</v>
      </c>
      <c r="BY6" s="21">
        <f t="shared" si="8"/>
        <v>98.75</v>
      </c>
      <c r="BZ6" s="21">
        <f t="shared" si="8"/>
        <v>98.36</v>
      </c>
      <c r="CA6" s="20" t="str">
        <f>IF(CA7="","",IF(CA7="-","【-】","【"&amp;SUBSTITUTE(TEXT(CA7,"#,##0.00"),"-","△")&amp;"】"))</f>
        <v>【97.61】</v>
      </c>
      <c r="CB6" s="21">
        <f>IF(CB7="",NA(),CB7)</f>
        <v>93.56</v>
      </c>
      <c r="CC6" s="21">
        <f t="shared" ref="CC6:CK6" si="9">IF(CC7="",NA(),CC7)</f>
        <v>92.5</v>
      </c>
      <c r="CD6" s="21">
        <f t="shared" si="9"/>
        <v>91.87</v>
      </c>
      <c r="CE6" s="21">
        <f t="shared" si="9"/>
        <v>89.62</v>
      </c>
      <c r="CF6" s="21">
        <f t="shared" si="9"/>
        <v>100.39</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99.97</v>
      </c>
      <c r="CY6" s="21">
        <f t="shared" ref="CY6:DG6" si="11">IF(CY7="",NA(),CY7)</f>
        <v>99.97</v>
      </c>
      <c r="CZ6" s="21">
        <f t="shared" si="11"/>
        <v>99.97</v>
      </c>
      <c r="DA6" s="21">
        <f t="shared" si="11"/>
        <v>99.97</v>
      </c>
      <c r="DB6" s="21">
        <f t="shared" si="11"/>
        <v>99.98</v>
      </c>
      <c r="DC6" s="21">
        <f t="shared" si="11"/>
        <v>94.45</v>
      </c>
      <c r="DD6" s="21">
        <f t="shared" si="11"/>
        <v>94.58</v>
      </c>
      <c r="DE6" s="21">
        <f t="shared" si="11"/>
        <v>94.56</v>
      </c>
      <c r="DF6" s="21">
        <f t="shared" si="11"/>
        <v>94.75</v>
      </c>
      <c r="DG6" s="21">
        <f t="shared" si="11"/>
        <v>94.92</v>
      </c>
      <c r="DH6" s="20" t="str">
        <f>IF(DH7="","",IF(DH7="-","【-】","【"&amp;SUBSTITUTE(TEXT(DH7,"#,##0.00"),"-","△")&amp;"】"))</f>
        <v>【95.82】</v>
      </c>
      <c r="DI6" s="21">
        <f>IF(DI7="",NA(),DI7)</f>
        <v>34.69</v>
      </c>
      <c r="DJ6" s="21">
        <f t="shared" ref="DJ6:DR6" si="12">IF(DJ7="",NA(),DJ7)</f>
        <v>36.22</v>
      </c>
      <c r="DK6" s="21">
        <f t="shared" si="12"/>
        <v>37.200000000000003</v>
      </c>
      <c r="DL6" s="21">
        <f t="shared" si="12"/>
        <v>39.43</v>
      </c>
      <c r="DM6" s="21">
        <f t="shared" si="12"/>
        <v>41.42</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1.61</v>
      </c>
      <c r="DU6" s="21">
        <f t="shared" ref="DU6:EC6" si="13">IF(DU7="",NA(),DU7)</f>
        <v>2.83</v>
      </c>
      <c r="DV6" s="21">
        <f t="shared" si="13"/>
        <v>8.1300000000000008</v>
      </c>
      <c r="DW6" s="21">
        <f t="shared" si="13"/>
        <v>8.16</v>
      </c>
      <c r="DX6" s="21">
        <f t="shared" si="13"/>
        <v>10.79</v>
      </c>
      <c r="DY6" s="21">
        <f t="shared" si="13"/>
        <v>4.8499999999999996</v>
      </c>
      <c r="DZ6" s="21">
        <f t="shared" si="13"/>
        <v>4.95</v>
      </c>
      <c r="EA6" s="21">
        <f t="shared" si="13"/>
        <v>5.64</v>
      </c>
      <c r="EB6" s="21">
        <f t="shared" si="13"/>
        <v>6.43</v>
      </c>
      <c r="EC6" s="21">
        <f t="shared" si="13"/>
        <v>7.75</v>
      </c>
      <c r="ED6" s="20" t="str">
        <f>IF(ED7="","",IF(ED7="-","【-】","【"&amp;SUBSTITUTE(TEXT(ED7,"#,##0.00"),"-","△")&amp;"】"))</f>
        <v>【7.62】</v>
      </c>
      <c r="EE6" s="21">
        <f>IF(EE7="",NA(),EE7)</f>
        <v>0.42</v>
      </c>
      <c r="EF6" s="21">
        <f t="shared" ref="EF6:EN6" si="14">IF(EF7="",NA(),EF7)</f>
        <v>0.48</v>
      </c>
      <c r="EG6" s="21">
        <f t="shared" si="14"/>
        <v>1.06</v>
      </c>
      <c r="EH6" s="20">
        <f t="shared" si="14"/>
        <v>0</v>
      </c>
      <c r="EI6" s="21">
        <f t="shared" si="14"/>
        <v>0.09</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272205</v>
      </c>
      <c r="D7" s="23">
        <v>46</v>
      </c>
      <c r="E7" s="23">
        <v>17</v>
      </c>
      <c r="F7" s="23">
        <v>1</v>
      </c>
      <c r="G7" s="23">
        <v>0</v>
      </c>
      <c r="H7" s="23" t="s">
        <v>95</v>
      </c>
      <c r="I7" s="23" t="s">
        <v>96</v>
      </c>
      <c r="J7" s="23" t="s">
        <v>97</v>
      </c>
      <c r="K7" s="23" t="s">
        <v>98</v>
      </c>
      <c r="L7" s="23" t="s">
        <v>99</v>
      </c>
      <c r="M7" s="23" t="s">
        <v>100</v>
      </c>
      <c r="N7" s="24" t="s">
        <v>101</v>
      </c>
      <c r="O7" s="24">
        <v>90.34</v>
      </c>
      <c r="P7" s="24">
        <v>99.99</v>
      </c>
      <c r="Q7" s="24">
        <v>77.11</v>
      </c>
      <c r="R7" s="24">
        <v>1863</v>
      </c>
      <c r="S7" s="24">
        <v>139128</v>
      </c>
      <c r="T7" s="24">
        <v>47.9</v>
      </c>
      <c r="U7" s="24">
        <v>2904.55</v>
      </c>
      <c r="V7" s="24">
        <v>138723</v>
      </c>
      <c r="W7" s="24">
        <v>19.54</v>
      </c>
      <c r="X7" s="24">
        <v>7099.44</v>
      </c>
      <c r="Y7" s="24">
        <v>109.21</v>
      </c>
      <c r="Z7" s="24">
        <v>108.94</v>
      </c>
      <c r="AA7" s="24">
        <v>109.32</v>
      </c>
      <c r="AB7" s="24">
        <v>111.63</v>
      </c>
      <c r="AC7" s="24">
        <v>102.91</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595.52</v>
      </c>
      <c r="AV7" s="24">
        <v>499.28</v>
      </c>
      <c r="AW7" s="24">
        <v>624.07000000000005</v>
      </c>
      <c r="AX7" s="24">
        <v>810.18</v>
      </c>
      <c r="AY7" s="24">
        <v>851.06</v>
      </c>
      <c r="AZ7" s="24">
        <v>72.22</v>
      </c>
      <c r="BA7" s="24">
        <v>73.02</v>
      </c>
      <c r="BB7" s="24">
        <v>72.930000000000007</v>
      </c>
      <c r="BC7" s="24">
        <v>80.08</v>
      </c>
      <c r="BD7" s="24">
        <v>87.33</v>
      </c>
      <c r="BE7" s="24">
        <v>73.44</v>
      </c>
      <c r="BF7" s="24">
        <v>158.01</v>
      </c>
      <c r="BG7" s="24">
        <v>146.43</v>
      </c>
      <c r="BH7" s="24">
        <v>142.36000000000001</v>
      </c>
      <c r="BI7" s="24">
        <v>124.94</v>
      </c>
      <c r="BJ7" s="24">
        <v>114.38</v>
      </c>
      <c r="BK7" s="24">
        <v>730.93</v>
      </c>
      <c r="BL7" s="24">
        <v>708.89</v>
      </c>
      <c r="BM7" s="24">
        <v>730.52</v>
      </c>
      <c r="BN7" s="24">
        <v>672.33</v>
      </c>
      <c r="BO7" s="24">
        <v>668.8</v>
      </c>
      <c r="BP7" s="24">
        <v>652.82000000000005</v>
      </c>
      <c r="BQ7" s="24">
        <v>111.27</v>
      </c>
      <c r="BR7" s="24">
        <v>112.03</v>
      </c>
      <c r="BS7" s="24">
        <v>105.09</v>
      </c>
      <c r="BT7" s="24">
        <v>113.52</v>
      </c>
      <c r="BU7" s="24">
        <v>102.15</v>
      </c>
      <c r="BV7" s="24">
        <v>98.09</v>
      </c>
      <c r="BW7" s="24">
        <v>97.91</v>
      </c>
      <c r="BX7" s="24">
        <v>98.61</v>
      </c>
      <c r="BY7" s="24">
        <v>98.75</v>
      </c>
      <c r="BZ7" s="24">
        <v>98.36</v>
      </c>
      <c r="CA7" s="24">
        <v>97.61</v>
      </c>
      <c r="CB7" s="24">
        <v>93.56</v>
      </c>
      <c r="CC7" s="24">
        <v>92.5</v>
      </c>
      <c r="CD7" s="24">
        <v>91.87</v>
      </c>
      <c r="CE7" s="24">
        <v>89.62</v>
      </c>
      <c r="CF7" s="24">
        <v>100.39</v>
      </c>
      <c r="CG7" s="24">
        <v>146.08000000000001</v>
      </c>
      <c r="CH7" s="24">
        <v>144.11000000000001</v>
      </c>
      <c r="CI7" s="24">
        <v>141.24</v>
      </c>
      <c r="CJ7" s="24">
        <v>142.03</v>
      </c>
      <c r="CK7" s="24">
        <v>142.11000000000001</v>
      </c>
      <c r="CL7" s="24">
        <v>138.29</v>
      </c>
      <c r="CM7" s="24" t="s">
        <v>101</v>
      </c>
      <c r="CN7" s="24" t="s">
        <v>101</v>
      </c>
      <c r="CO7" s="24" t="s">
        <v>101</v>
      </c>
      <c r="CP7" s="24" t="s">
        <v>101</v>
      </c>
      <c r="CQ7" s="24" t="s">
        <v>101</v>
      </c>
      <c r="CR7" s="24">
        <v>61.93</v>
      </c>
      <c r="CS7" s="24">
        <v>61.32</v>
      </c>
      <c r="CT7" s="24">
        <v>61.7</v>
      </c>
      <c r="CU7" s="24">
        <v>63.04</v>
      </c>
      <c r="CV7" s="24">
        <v>60.55</v>
      </c>
      <c r="CW7" s="24">
        <v>59.1</v>
      </c>
      <c r="CX7" s="24">
        <v>99.97</v>
      </c>
      <c r="CY7" s="24">
        <v>99.97</v>
      </c>
      <c r="CZ7" s="24">
        <v>99.97</v>
      </c>
      <c r="DA7" s="24">
        <v>99.97</v>
      </c>
      <c r="DB7" s="24">
        <v>99.98</v>
      </c>
      <c r="DC7" s="24">
        <v>94.45</v>
      </c>
      <c r="DD7" s="24">
        <v>94.58</v>
      </c>
      <c r="DE7" s="24">
        <v>94.56</v>
      </c>
      <c r="DF7" s="24">
        <v>94.75</v>
      </c>
      <c r="DG7" s="24">
        <v>94.92</v>
      </c>
      <c r="DH7" s="24">
        <v>95.82</v>
      </c>
      <c r="DI7" s="24">
        <v>34.69</v>
      </c>
      <c r="DJ7" s="24">
        <v>36.22</v>
      </c>
      <c r="DK7" s="24">
        <v>37.200000000000003</v>
      </c>
      <c r="DL7" s="24">
        <v>39.43</v>
      </c>
      <c r="DM7" s="24">
        <v>41.42</v>
      </c>
      <c r="DN7" s="24">
        <v>30.45</v>
      </c>
      <c r="DO7" s="24">
        <v>31.01</v>
      </c>
      <c r="DP7" s="24">
        <v>28.87</v>
      </c>
      <c r="DQ7" s="24">
        <v>31.34</v>
      </c>
      <c r="DR7" s="24">
        <v>32.909999999999997</v>
      </c>
      <c r="DS7" s="24">
        <v>39.74</v>
      </c>
      <c r="DT7" s="24">
        <v>1.61</v>
      </c>
      <c r="DU7" s="24">
        <v>2.83</v>
      </c>
      <c r="DV7" s="24">
        <v>8.1300000000000008</v>
      </c>
      <c r="DW7" s="24">
        <v>8.16</v>
      </c>
      <c r="DX7" s="24">
        <v>10.79</v>
      </c>
      <c r="DY7" s="24">
        <v>4.8499999999999996</v>
      </c>
      <c r="DZ7" s="24">
        <v>4.95</v>
      </c>
      <c r="EA7" s="24">
        <v>5.64</v>
      </c>
      <c r="EB7" s="24">
        <v>6.43</v>
      </c>
      <c r="EC7" s="24">
        <v>7.75</v>
      </c>
      <c r="ED7" s="24">
        <v>7.62</v>
      </c>
      <c r="EE7" s="24">
        <v>0.42</v>
      </c>
      <c r="EF7" s="24">
        <v>0.48</v>
      </c>
      <c r="EG7" s="24">
        <v>1.06</v>
      </c>
      <c r="EH7" s="24">
        <v>0</v>
      </c>
      <c r="EI7" s="24">
        <v>0.09</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灘本　正太(手動)</cp:lastModifiedBy>
  <cp:lastPrinted>2024-03-18T01:50:35Z</cp:lastPrinted>
  <dcterms:created xsi:type="dcterms:W3CDTF">2023-12-12T00:48:57Z</dcterms:created>
  <dcterms:modified xsi:type="dcterms:W3CDTF">2024-03-18T02:35:31Z</dcterms:modified>
  <cp:category/>
</cp:coreProperties>
</file>