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RuwQaVMViNGI4SCJ4N8IUKoDr2oUA8XA9t5kArbuFw615r3+uUQFKzz3D0UAIqpvlX51Dt92uXnphHI7C4WzZg==" workbookSaltValue="SnSNp8Pqj/qc66wWvYbEOw=="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<sst xmlns="http://schemas.openxmlformats.org/spreadsheetml/2006/main" xmlns:r="http://schemas.openxmlformats.org/officeDocument/2006/relationships" count="115" uniqueCount="115">
  <si>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</si>
  <si>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</si>
  <si>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</si>
  <si>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</si>
  <si>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</si>
  <si>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</si>
  <si>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</si>
  <si>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</si>
  <si>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</si>
  <si>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</si>
  <si>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</si>
  <si>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</si>
  <si>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</si>
  <si>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</si>
  <si>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</si>
  <si>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</si>
  <si>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</si>
  <si>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</si>
  <si>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</si>
  <si>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</si>
  <si>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</si>
  <si>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</si>
  <si>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</si>
  <si>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</si>
  <si>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</si>
  <si>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</si>
  <si>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</si>
  <si>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大阪府　箕面市</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</si>
  <si>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</si>
  <si>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</si>
  <si>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</si>
  <si>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</si>
  <si>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</si>
  <si>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</si>
  <si>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</si>
  <si>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</si>
  <si>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</si>
  <si>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</si>
  <si>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</si>
  <si>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</si>
  <si>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</si>
  <si>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</si>
  <si>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</si>
  <si>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</si>
  <si>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</si>
  <si>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</si>
  <si>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</si>
  <si>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</si>
  <si>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</si>
  <si>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</si>
  <si>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</si>
  <si>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</si>
  <si>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</si>
  <si>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</si>
  <si>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</si>
  <si>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</si>
  <si>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</si>
  <si>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</si>
  <si>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</si>
  <si>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</si>
  <si>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</si>
  <si>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</si>
  <si>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</si>
  <si>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</si>
  <si>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</si>
  <si>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</si>
  <si>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</si>
  <si>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</si>
  <si>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</si>
  <si>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</si>
  <si>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</si>
  <si>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</si>
  <si>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</si>
  <si>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</si>
  <si>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</si>
  <si>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</si>
  <si>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</si>
  <si>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</si>
  <si>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</si>
  <si>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</si>
  <si>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</si>
  <si>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</si>
  <si>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</si>
  <si>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</si>
  <si>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</si>
  <si>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</si>
  <si>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</si>
  <si>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</si>
  <si>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</si>
  <si>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</si>
  <si>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</si>
  <si>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</si>
  <si>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</si>
  <si>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</si>
  <si>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</si>
  <si>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</si>
  <si>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</si>
  <si>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</si>
  <si>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</si>
  <si>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Ac1</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</si>
  <si>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</si>
  <si>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</si>
  <si>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</si>
  <si>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</si>
  <si>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</si>
  <si>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</si>
  <si>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</si>
  <si>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</si>
  <si>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</si>
  <si>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</si>
  <si>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</si>
  <si>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　①⑤⑥については、平成15年度の法適用時から上水道事業と下水道事業との組織統合を実施したことによる経費節減や、企業債の補償金免除繰上償還制度の活用、また企業債借入抑制による支払利息の減少効果等もあり、汚水処理原価を低く抑えています。一方で、節水器具の普及や事業用の大口利用の減少等により、下水道使用料は前年度に比べて減少していますが、上記の取組によって経常収支比率、経費回収率ともに類似団体平均値を上回る水準を維持しています。
　②については、平成17年度以降、累積欠損金は生じていません。
　③については、工事の竣工時期等による未払金の増減により、流動負債に年度間のばらつきは見られますが、全体としては現預金の増加に伴って流動資産が増加しており、類似団体平均値と比較すると、ゆとりのある財政状況となっています。
　④については、老朽管路の大規模更新に備え、資金残高を勘案しながら借入抑制を実施しているため、企業債残高は順調に減少しています。
　⑦については、単独処理場を有していないため、当該値を計上していません。</t>
    <rPh sb="96" eb="97">
      <t>トウ</t>
    </rPh>
    <rPh sb="117" eb="119">
      <t>イッポウ</t>
    </rPh>
    <rPh sb="168" eb="170">
      <t>ジョウキ</t>
    </rPh>
    <rPh sb="171" eb="172">
      <t>ト</t>
    </rPh>
    <rPh sb="172" eb="173">
      <t>ク</t>
    </rPh>
    <rPh sb="368" eb="370">
      <t>カンロ</t>
    </rPh>
    <rPh sb="371" eb="374">
      <t>ダイキボ</t>
    </rPh>
    <phoneticPr fontId="1"/>
  </si>
  <si>
    <t>←書式設定</t>
    <rPh sb="1" eb="3">
      <t>ショシキ</t>
    </rPh>
    <rPh sb="3" eb="5">
      <t>セッテイ</t>
    </rPh>
    <phoneticPr fontId="1"/>
  </si>
  <si>
    <t>　本市の公共下水道事業は昭和42年度に事業開始しており、平成30年度以降、法定耐用年数を経過した管路が急増していますが、平成27年3月に策定した「箕面市上下水道施設整備基本・実施計画」を経営戦略として位置づけ、長寿命化調査結果に基づく健全度判定により管路の修繕・更生工事等を適切に実施することとしています。
　今後、短期間に大規模な管路更生が見込まれることから、建設改良積立金や内部留保資金のほか、国庫交付金等についても最大限に活用し、財源確保に努めます。
　計画期間において、使用料値上げをすることなく、老朽管路の計画的な更新等を実施し、経費回収率100％以上を維持できる見込みとなっています。</t>
    <rPh sb="28" eb="30">
      <t>ヘイセイ</t>
    </rPh>
    <rPh sb="34" eb="36">
      <t>イコウ</t>
    </rPh>
    <rPh sb="49" eb="50">
      <t>ロ</t>
    </rPh>
    <rPh sb="126" eb="127">
      <t>ロ</t>
    </rPh>
    <rPh sb="162" eb="165">
      <t>ダイキボ</t>
    </rPh>
    <rPh sb="167" eb="168">
      <t>ロ</t>
    </rPh>
    <rPh sb="256" eb="257">
      <t>ロ</t>
    </rPh>
    <rPh sb="279" eb="281">
      <t>イジョウ</t>
    </rPh>
    <phoneticPr fontId="1"/>
  </si>
  <si>
    <t>　昭和42年の事業開始以前から敷設されている雨水管路に加え、汚水管路が順次法定耐用年数を経過し始めています。令和元年度末の整備状況では、汚水管路を含めた管路全体の約20％が令和8年3月末までに法定耐用年数を超える見込みとなっています。
　①については、類似団体平均値と比較して高くなっているのは、本市の下水道施設が早い時期に整備を完了したことによるものです。
　②については、汚水管路が法定耐用年数を経過し始めたことから、昨年度と比較して1.75倍の増加となっています。
　③については、類似団体平均値と比較して高い管渠改善率となっていますが、管路調査・健全度判定に基づき更生工事等を実施しているため、年度により施工延長のばらつきがあります。</t>
    <rPh sb="25" eb="26">
      <t>ロ</t>
    </rPh>
    <rPh sb="33" eb="34">
      <t>ロ</t>
    </rPh>
    <rPh sb="54" eb="57">
      <t>レイワガン</t>
    </rPh>
    <rPh sb="86" eb="88">
      <t>レイワ</t>
    </rPh>
    <rPh sb="134" eb="136">
      <t>ヒカク</t>
    </rPh>
    <rPh sb="191" eb="192">
      <t>ロ</t>
    </rPh>
    <rPh sb="225" eb="227">
      <t>ゾウカ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</si>
</sst>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0.18</c:v>
                </c:pt>
                <c:pt idx="1">
                  <c:v>0.38</c:v>
                </c:pt>
                <c:pt idx="2">
                  <c:v>0.24</c:v>
                </c:pt>
                <c:pt idx="3">
                  <c:v>0.42</c:v>
                </c:pt>
                <c:pt idx="4">
                  <c:v>0.48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0.11</c:v>
                </c:pt>
                <c:pt idx="1">
                  <c:v>0.13</c:v>
                </c:pt>
                <c:pt idx="2">
                  <c:v>0.1</c:v>
                </c:pt>
                <c:pt idx="3">
                  <c:v>0.21</c:v>
                </c:pt>
                <c:pt idx="4">
                  <c:v>0.19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72.239999999999995</c:v>
                </c:pt>
                <c:pt idx="1">
                  <c:v>69.23</c:v>
                </c:pt>
                <c:pt idx="2">
                  <c:v>70.37</c:v>
                </c:pt>
                <c:pt idx="3">
                  <c:v>61.93</c:v>
                </c:pt>
                <c:pt idx="4">
                  <c:v>61.32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99.89</c:v>
                </c:pt>
                <c:pt idx="1">
                  <c:v>99.94</c:v>
                </c:pt>
                <c:pt idx="2">
                  <c:v>99.97</c:v>
                </c:pt>
                <c:pt idx="3">
                  <c:v>99.97</c:v>
                </c:pt>
                <c:pt idx="4">
                  <c:v>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96.84</c:v>
                </c:pt>
                <c:pt idx="1">
                  <c:v>96.84</c:v>
                </c:pt>
                <c:pt idx="2">
                  <c:v>96.75</c:v>
                </c:pt>
                <c:pt idx="3">
                  <c:v>94.45</c:v>
                </c:pt>
                <c:pt idx="4">
                  <c:v>94.58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110.31</c:v>
                </c:pt>
                <c:pt idx="1">
                  <c:v>110.02</c:v>
                </c:pt>
                <c:pt idx="2">
                  <c:v>111.13</c:v>
                </c:pt>
                <c:pt idx="3">
                  <c:v>109.21</c:v>
                </c:pt>
                <c:pt idx="4">
                  <c:v>108.94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105.91</c:v>
                </c:pt>
                <c:pt idx="1">
                  <c:v>106.96</c:v>
                </c:pt>
                <c:pt idx="2">
                  <c:v>106.55</c:v>
                </c:pt>
                <c:pt idx="3">
                  <c:v>107.64</c:v>
                </c:pt>
                <c:pt idx="4">
                  <c:v>107.03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29.72</c:v>
                </c:pt>
                <c:pt idx="1">
                  <c:v>31.92</c:v>
                </c:pt>
                <c:pt idx="2">
                  <c:v>33.94</c:v>
                </c:pt>
                <c:pt idx="3">
                  <c:v>34.69</c:v>
                </c:pt>
                <c:pt idx="4">
                  <c:v>36.22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22.87</c:v>
                </c:pt>
                <c:pt idx="1">
                  <c:v>28.42</c:v>
                </c:pt>
                <c:pt idx="2">
                  <c:v>28.24</c:v>
                </c:pt>
                <c:pt idx="3">
                  <c:v>30.45</c:v>
                </c:pt>
                <c:pt idx="4">
                  <c:v>31.01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0.64</c:v>
                </c:pt>
                <c:pt idx="1">
                  <c:v>0.8</c:v>
                </c:pt>
                <c:pt idx="2">
                  <c:v>0.79</c:v>
                </c:pt>
                <c:pt idx="3">
                  <c:v>1.61</c:v>
                </c:pt>
                <c:pt idx="4">
                  <c:v>2.83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1.2</c:v>
                </c:pt>
                <c:pt idx="1">
                  <c:v>3.01</c:v>
                </c:pt>
                <c:pt idx="2">
                  <c:v>3.67</c:v>
                </c:pt>
                <c:pt idx="3">
                  <c:v>4.8499999999999996</c:v>
                </c:pt>
                <c:pt idx="4">
                  <c:v>4.95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formatCode="#,##0.00;&quot;△&quot;#,##0.00">
                  <c:v>0</c:v>
                </c:pt>
                <c:pt idx="1" formatCode="#,##0.00;&quot;△&quot;#,##0.00">
                  <c:v>0</c:v>
                </c:pt>
                <c:pt idx="2">
                  <c:v>0.41</c:v>
                </c:pt>
                <c:pt idx="3">
                  <c:v>9.1999999999999993</c:v>
                </c:pt>
                <c:pt idx="4">
                  <c:v>7.69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492.28</c:v>
                </c:pt>
                <c:pt idx="1">
                  <c:v>575.25</c:v>
                </c:pt>
                <c:pt idx="2">
                  <c:v>532.11</c:v>
                </c:pt>
                <c:pt idx="3">
                  <c:v>595.52</c:v>
                </c:pt>
                <c:pt idx="4">
                  <c:v>499.28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66.900000000000006</c:v>
                </c:pt>
                <c:pt idx="1">
                  <c:v>72.739999999999995</c:v>
                </c:pt>
                <c:pt idx="2">
                  <c:v>83.46</c:v>
                </c:pt>
                <c:pt idx="3">
                  <c:v>72.22</c:v>
                </c:pt>
                <c:pt idx="4">
                  <c:v>73.02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192.73</c:v>
                </c:pt>
                <c:pt idx="1">
                  <c:v>184.17</c:v>
                </c:pt>
                <c:pt idx="2">
                  <c:v>169.01</c:v>
                </c:pt>
                <c:pt idx="3">
                  <c:v>158.01</c:v>
                </c:pt>
                <c:pt idx="4">
                  <c:v>146.43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643.19000000000005</c:v>
                </c:pt>
                <c:pt idx="1">
                  <c:v>596.44000000000005</c:v>
                </c:pt>
                <c:pt idx="2">
                  <c:v>612.6</c:v>
                </c:pt>
                <c:pt idx="3">
                  <c:v>730.93</c:v>
                </c:pt>
                <c:pt idx="4">
                  <c:v>708.89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113.13</c:v>
                </c:pt>
                <c:pt idx="1">
                  <c:v>112.92</c:v>
                </c:pt>
                <c:pt idx="2">
                  <c:v>113.74</c:v>
                </c:pt>
                <c:pt idx="3">
                  <c:v>111.27</c:v>
                </c:pt>
                <c:pt idx="4">
                  <c:v>112.03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101.54</c:v>
                </c:pt>
                <c:pt idx="1">
                  <c:v>102.42</c:v>
                </c:pt>
                <c:pt idx="2">
                  <c:v>100.97</c:v>
                </c:pt>
                <c:pt idx="3">
                  <c:v>98.09</c:v>
                </c:pt>
                <c:pt idx="4">
                  <c:v>97.91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95.65</c:v>
                </c:pt>
                <c:pt idx="1">
                  <c:v>92.73</c:v>
                </c:pt>
                <c:pt idx="2">
                  <c:v>91.56</c:v>
                </c:pt>
                <c:pt idx="3">
                  <c:v>93.56</c:v>
                </c:pt>
                <c:pt idx="4">
                  <c:v>92.5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116.15</c:v>
                </c:pt>
                <c:pt idx="1">
                  <c:v>116.2</c:v>
                </c:pt>
                <c:pt idx="2">
                  <c:v>118.78</c:v>
                </c:pt>
                <c:pt idx="3">
                  <c:v>146.08000000000001</c:v>
                </c:pt>
                <c:pt idx="4">
                  <c:v>144.11000000000001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【69.54】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【682.51】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【100.34】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J8" workbookViewId="0">
      <selection activeCell="BK16" sqref="BK1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大阪府　箕面市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v>
      </c>
      <c r="X7" s="5"/>
      <c r="Y7" s="5"/>
      <c r="Z7" s="5"/>
      <c r="AA7" s="5"/>
      <c r="AB7" s="5"/>
      <c r="AC7" s="5"/>
      <c r="AD7" s="5" t="s">
        <v>7</v>
      </c>
      <c r="AE7" s="5"/>
      <c r="AF7" s="5"/>
      <c r="AG7" s="5"/>
      <c r="AH7" s="5"/>
      <c r="AI7" s="5"/>
      <c r="AJ7" s="5"/>
      <c r="AK7" s="3"/>
      <c r="AL7" s="5" t="s">
        <v>16</v>
      </c>
      <c r="AM7" s="5"/>
      <c r="AN7" s="5"/>
      <c r="AO7" s="5"/>
      <c r="AP7" s="5"/>
      <c r="AQ7" s="5"/>
      <c r="AR7" s="5"/>
      <c r="AS7" s="5"/>
      <c r="AT7" s="5" t="s">
        <v>13</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Ac1</v>
      </c>
      <c r="X8" s="6"/>
      <c r="Y8" s="6"/>
      <c r="Z8" s="6"/>
      <c r="AA8" s="6"/>
      <c r="AB8" s="6"/>
      <c r="AC8" s="6"/>
      <c r="AD8" s="21" t="str">
        <f>データ!$M$6</f>
        <v>自治体職員</v>
      </c>
      <c r="AE8" s="21"/>
      <c r="AF8" s="21"/>
      <c r="AG8" s="21"/>
      <c r="AH8" s="21"/>
      <c r="AI8" s="21"/>
      <c r="AJ8" s="21"/>
      <c r="AK8" s="3"/>
      <c r="AL8" s="22">
        <f>データ!S6</f>
        <v>138377</v>
      </c>
      <c r="AM8" s="22"/>
      <c r="AN8" s="22"/>
      <c r="AO8" s="22"/>
      <c r="AP8" s="22"/>
      <c r="AQ8" s="22"/>
      <c r="AR8" s="22"/>
      <c r="AS8" s="22"/>
      <c r="AT8" s="7">
        <f>データ!T6</f>
        <v>47.9</v>
      </c>
      <c r="AU8" s="7"/>
      <c r="AV8" s="7"/>
      <c r="AW8" s="7"/>
      <c r="AX8" s="7"/>
      <c r="AY8" s="7"/>
      <c r="AZ8" s="7"/>
      <c r="BA8" s="7"/>
      <c r="BB8" s="7">
        <f>データ!U6</f>
        <v>2888.87</v>
      </c>
      <c r="BC8" s="7"/>
      <c r="BD8" s="7"/>
      <c r="BE8" s="7"/>
      <c r="BF8" s="7"/>
      <c r="BG8" s="7"/>
      <c r="BH8" s="7"/>
      <c r="BI8" s="7"/>
      <c r="BJ8" s="3"/>
      <c r="BK8" s="3"/>
      <c r="BL8" s="28" t="s">
        <v>14</v>
      </c>
      <c r="BM8" s="38"/>
      <c r="BN8" s="45" t="s">
        <v>20</v>
      </c>
      <c r="BO8" s="48"/>
      <c r="BP8" s="48"/>
      <c r="BQ8" s="48"/>
      <c r="BR8" s="48"/>
      <c r="BS8" s="48"/>
      <c r="BT8" s="48"/>
      <c r="BU8" s="48"/>
      <c r="BV8" s="48"/>
      <c r="BW8" s="48"/>
      <c r="BX8" s="48"/>
      <c r="BY8" s="52"/>
    </row>
    <row r="9" spans="1:78" ht="18.75" customHeight="1">
      <c r="A9" s="2"/>
      <c r="B9" s="5" t="s">
        <v>3</v>
      </c>
      <c r="C9" s="5"/>
      <c r="D9" s="5"/>
      <c r="E9" s="5"/>
      <c r="F9" s="5"/>
      <c r="G9" s="5"/>
      <c r="H9" s="5"/>
      <c r="I9" s="5" t="s">
        <v>21</v>
      </c>
      <c r="J9" s="5"/>
      <c r="K9" s="5"/>
      <c r="L9" s="5"/>
      <c r="M9" s="5"/>
      <c r="N9" s="5"/>
      <c r="O9" s="5"/>
      <c r="P9" s="5" t="s">
        <v>23</v>
      </c>
      <c r="Q9" s="5"/>
      <c r="R9" s="5"/>
      <c r="S9" s="5"/>
      <c r="T9" s="5"/>
      <c r="U9" s="5"/>
      <c r="V9" s="5"/>
      <c r="W9" s="5" t="s">
        <v>24</v>
      </c>
      <c r="X9" s="5"/>
      <c r="Y9" s="5"/>
      <c r="Z9" s="5"/>
      <c r="AA9" s="5"/>
      <c r="AB9" s="5"/>
      <c r="AC9" s="5"/>
      <c r="AD9" s="5" t="s">
        <v>2</v>
      </c>
      <c r="AE9" s="5"/>
      <c r="AF9" s="5"/>
      <c r="AG9" s="5"/>
      <c r="AH9" s="5"/>
      <c r="AI9" s="5"/>
      <c r="AJ9" s="5"/>
      <c r="AK9" s="3"/>
      <c r="AL9" s="5" t="s">
        <v>28</v>
      </c>
      <c r="AM9" s="5"/>
      <c r="AN9" s="5"/>
      <c r="AO9" s="5"/>
      <c r="AP9" s="5"/>
      <c r="AQ9" s="5"/>
      <c r="AR9" s="5"/>
      <c r="AS9" s="5"/>
      <c r="AT9" s="5" t="s">
        <v>29</v>
      </c>
      <c r="AU9" s="5"/>
      <c r="AV9" s="5"/>
      <c r="AW9" s="5"/>
      <c r="AX9" s="5"/>
      <c r="AY9" s="5"/>
      <c r="AZ9" s="5"/>
      <c r="BA9" s="5"/>
      <c r="BB9" s="5" t="s">
        <v>32</v>
      </c>
      <c r="BC9" s="5"/>
      <c r="BD9" s="5"/>
      <c r="BE9" s="5"/>
      <c r="BF9" s="5"/>
      <c r="BG9" s="5"/>
      <c r="BH9" s="5"/>
      <c r="BI9" s="5"/>
      <c r="BJ9" s="3"/>
      <c r="BK9" s="3"/>
      <c r="BL9" s="29" t="s">
        <v>33</v>
      </c>
      <c r="BM9" s="39"/>
      <c r="BN9" s="46"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87.99</v>
      </c>
      <c r="J10" s="7"/>
      <c r="K10" s="7"/>
      <c r="L10" s="7"/>
      <c r="M10" s="7"/>
      <c r="N10" s="7"/>
      <c r="O10" s="7"/>
      <c r="P10" s="7">
        <f>データ!P6</f>
        <v>99.98</v>
      </c>
      <c r="Q10" s="7"/>
      <c r="R10" s="7"/>
      <c r="S10" s="7"/>
      <c r="T10" s="7"/>
      <c r="U10" s="7"/>
      <c r="V10" s="7"/>
      <c r="W10" s="7">
        <f>データ!Q6</f>
        <v>74.97</v>
      </c>
      <c r="X10" s="7"/>
      <c r="Y10" s="7"/>
      <c r="Z10" s="7"/>
      <c r="AA10" s="7"/>
      <c r="AB10" s="7"/>
      <c r="AC10" s="7"/>
      <c r="AD10" s="22">
        <f>データ!R6</f>
        <v>1863</v>
      </c>
      <c r="AE10" s="22"/>
      <c r="AF10" s="22"/>
      <c r="AG10" s="22"/>
      <c r="AH10" s="22"/>
      <c r="AI10" s="22"/>
      <c r="AJ10" s="22"/>
      <c r="AK10" s="2"/>
      <c r="AL10" s="22">
        <f>データ!V6</f>
        <v>138352</v>
      </c>
      <c r="AM10" s="22"/>
      <c r="AN10" s="22"/>
      <c r="AO10" s="22"/>
      <c r="AP10" s="22"/>
      <c r="AQ10" s="22"/>
      <c r="AR10" s="22"/>
      <c r="AS10" s="22"/>
      <c r="AT10" s="7">
        <f>データ!W6</f>
        <v>19.45</v>
      </c>
      <c r="AU10" s="7"/>
      <c r="AV10" s="7"/>
      <c r="AW10" s="7"/>
      <c r="AX10" s="7"/>
      <c r="AY10" s="7"/>
      <c r="AZ10" s="7"/>
      <c r="BA10" s="7"/>
      <c r="BB10" s="7">
        <f>データ!X6</f>
        <v>7113.21</v>
      </c>
      <c r="BC10" s="7"/>
      <c r="BD10" s="7"/>
      <c r="BE10" s="7"/>
      <c r="BF10" s="7"/>
      <c r="BG10" s="7"/>
      <c r="BH10" s="7"/>
      <c r="BI10" s="7"/>
      <c r="BJ10" s="2"/>
      <c r="BK10" s="2"/>
      <c r="BL10" s="30" t="s">
        <v>36</v>
      </c>
      <c r="BM10" s="40"/>
      <c r="BN10" s="47" t="s">
        <v>37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39</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111</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114</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42</v>
      </c>
    </row>
    <row r="84" spans="1:78" hidden="1">
      <c r="B84" s="12" t="s">
        <v>43</v>
      </c>
      <c r="C84" s="12"/>
      <c r="D84" s="12"/>
      <c r="E84" s="12" t="s">
        <v>45</v>
      </c>
      <c r="F84" s="12" t="s">
        <v>46</v>
      </c>
      <c r="G84" s="12" t="s">
        <v>47</v>
      </c>
      <c r="H84" s="12" t="s">
        <v>40</v>
      </c>
      <c r="I84" s="12" t="s">
        <v>10</v>
      </c>
      <c r="J84" s="12" t="s">
        <v>48</v>
      </c>
      <c r="K84" s="12" t="s">
        <v>49</v>
      </c>
      <c r="L84" s="12" t="s">
        <v>31</v>
      </c>
      <c r="M84" s="12" t="s">
        <v>34</v>
      </c>
      <c r="N84" s="12" t="s">
        <v>51</v>
      </c>
      <c r="O84" s="12" t="s">
        <v>53</v>
      </c>
    </row>
    <row r="85" spans="1:78" hidden="1">
      <c r="B85" s="12"/>
      <c r="C85" s="12"/>
      <c r="D85" s="12"/>
      <c r="E85" s="12" t="str">
        <f>データ!AI6</f>
        <v>【108.07】</v>
      </c>
      <c r="F85" s="12" t="str">
        <f>データ!AT6</f>
        <v>【3.09】</v>
      </c>
      <c r="G85" s="12" t="str">
        <f>データ!BE6</f>
        <v>【69.54】</v>
      </c>
      <c r="H85" s="12" t="str">
        <f>データ!BP6</f>
        <v>【682.51】</v>
      </c>
      <c r="I85" s="12" t="str">
        <f>データ!CA6</f>
        <v>【100.34】</v>
      </c>
      <c r="J85" s="12" t="str">
        <f>データ!CL6</f>
        <v>【136.15】</v>
      </c>
      <c r="K85" s="12" t="str">
        <f>データ!CW6</f>
        <v>【59.64】</v>
      </c>
      <c r="L85" s="12" t="str">
        <f>データ!DH6</f>
        <v>【95.35】</v>
      </c>
      <c r="M85" s="12" t="str">
        <f>データ!DS6</f>
        <v>【38.57】</v>
      </c>
      <c r="N85" s="12" t="str">
        <f>データ!ED6</f>
        <v>【5.90】</v>
      </c>
      <c r="O85" s="12" t="str">
        <f>データ!EO6</f>
        <v>【0.22】</v>
      </c>
    </row>
  </sheetData>
  <sheetProtection algorithmName="SHA-512" hashValue="+EGkuHXb89bcLkN1Ady3QNLSC26QRGaGxauJoFsnck/vsD94F6GiFKtVb05M2PlUya26KflW5XHoeUX5IOzWow==" saltValue="9rGC3a9usUoWvdC9J4M77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55</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19</v>
      </c>
      <c r="B3" s="62" t="s">
        <v>30</v>
      </c>
      <c r="C3" s="62" t="s">
        <v>57</v>
      </c>
      <c r="D3" s="62" t="s">
        <v>58</v>
      </c>
      <c r="E3" s="62" t="s">
        <v>6</v>
      </c>
      <c r="F3" s="62" t="s">
        <v>5</v>
      </c>
      <c r="G3" s="62" t="s">
        <v>22</v>
      </c>
      <c r="H3" s="69" t="s">
        <v>59</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12</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60</v>
      </c>
      <c r="B4" s="63"/>
      <c r="C4" s="63"/>
      <c r="D4" s="63"/>
      <c r="E4" s="63"/>
      <c r="F4" s="63"/>
      <c r="G4" s="63"/>
      <c r="H4" s="70"/>
      <c r="I4" s="73"/>
      <c r="J4" s="73"/>
      <c r="K4" s="73"/>
      <c r="L4" s="73"/>
      <c r="M4" s="73"/>
      <c r="N4" s="73"/>
      <c r="O4" s="73"/>
      <c r="P4" s="73"/>
      <c r="Q4" s="73"/>
      <c r="R4" s="73"/>
      <c r="S4" s="73"/>
      <c r="T4" s="73"/>
      <c r="U4" s="73"/>
      <c r="V4" s="73"/>
      <c r="W4" s="73"/>
      <c r="X4" s="78"/>
      <c r="Y4" s="81" t="s">
        <v>50</v>
      </c>
      <c r="Z4" s="81"/>
      <c r="AA4" s="81"/>
      <c r="AB4" s="81"/>
      <c r="AC4" s="81"/>
      <c r="AD4" s="81"/>
      <c r="AE4" s="81"/>
      <c r="AF4" s="81"/>
      <c r="AG4" s="81"/>
      <c r="AH4" s="81"/>
      <c r="AI4" s="81"/>
      <c r="AJ4" s="81" t="s">
        <v>44</v>
      </c>
      <c r="AK4" s="81"/>
      <c r="AL4" s="81"/>
      <c r="AM4" s="81"/>
      <c r="AN4" s="81"/>
      <c r="AO4" s="81"/>
      <c r="AP4" s="81"/>
      <c r="AQ4" s="81"/>
      <c r="AR4" s="81"/>
      <c r="AS4" s="81"/>
      <c r="AT4" s="81"/>
      <c r="AU4" s="81" t="s">
        <v>25</v>
      </c>
      <c r="AV4" s="81"/>
      <c r="AW4" s="81"/>
      <c r="AX4" s="81"/>
      <c r="AY4" s="81"/>
      <c r="AZ4" s="81"/>
      <c r="BA4" s="81"/>
      <c r="BB4" s="81"/>
      <c r="BC4" s="81"/>
      <c r="BD4" s="81"/>
      <c r="BE4" s="81"/>
      <c r="BF4" s="81" t="s">
        <v>62</v>
      </c>
      <c r="BG4" s="81"/>
      <c r="BH4" s="81"/>
      <c r="BI4" s="81"/>
      <c r="BJ4" s="81"/>
      <c r="BK4" s="81"/>
      <c r="BL4" s="81"/>
      <c r="BM4" s="81"/>
      <c r="BN4" s="81"/>
      <c r="BO4" s="81"/>
      <c r="BP4" s="81"/>
      <c r="BQ4" s="81" t="s">
        <v>0</v>
      </c>
      <c r="BR4" s="81"/>
      <c r="BS4" s="81"/>
      <c r="BT4" s="81"/>
      <c r="BU4" s="81"/>
      <c r="BV4" s="81"/>
      <c r="BW4" s="81"/>
      <c r="BX4" s="81"/>
      <c r="BY4" s="81"/>
      <c r="BZ4" s="81"/>
      <c r="CA4" s="81"/>
      <c r="CB4" s="81" t="s">
        <v>61</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8">
      <c r="A5" s="60" t="s">
        <v>69</v>
      </c>
      <c r="B5" s="64"/>
      <c r="C5" s="64"/>
      <c r="D5" s="64"/>
      <c r="E5" s="64"/>
      <c r="F5" s="64"/>
      <c r="G5" s="64"/>
      <c r="H5" s="71" t="s">
        <v>56</v>
      </c>
      <c r="I5" s="71" t="s">
        <v>70</v>
      </c>
      <c r="J5" s="71" t="s">
        <v>71</v>
      </c>
      <c r="K5" s="71" t="s">
        <v>72</v>
      </c>
      <c r="L5" s="71" t="s">
        <v>73</v>
      </c>
      <c r="M5" s="71" t="s">
        <v>7</v>
      </c>
      <c r="N5" s="71" t="s">
        <v>74</v>
      </c>
      <c r="O5" s="71" t="s">
        <v>75</v>
      </c>
      <c r="P5" s="71" t="s">
        <v>76</v>
      </c>
      <c r="Q5" s="71" t="s">
        <v>77</v>
      </c>
      <c r="R5" s="71" t="s">
        <v>78</v>
      </c>
      <c r="S5" s="71" t="s">
        <v>79</v>
      </c>
      <c r="T5" s="71" t="s">
        <v>80</v>
      </c>
      <c r="U5" s="71" t="s">
        <v>63</v>
      </c>
      <c r="V5" s="71" t="s">
        <v>81</v>
      </c>
      <c r="W5" s="71" t="s">
        <v>82</v>
      </c>
      <c r="X5" s="71" t="s">
        <v>83</v>
      </c>
      <c r="Y5" s="71" t="s">
        <v>84</v>
      </c>
      <c r="Z5" s="71" t="s">
        <v>85</v>
      </c>
      <c r="AA5" s="71" t="s">
        <v>86</v>
      </c>
      <c r="AB5" s="71" t="s">
        <v>87</v>
      </c>
      <c r="AC5" s="71" t="s">
        <v>88</v>
      </c>
      <c r="AD5" s="71" t="s">
        <v>90</v>
      </c>
      <c r="AE5" s="71" t="s">
        <v>91</v>
      </c>
      <c r="AF5" s="71" t="s">
        <v>92</v>
      </c>
      <c r="AG5" s="71" t="s">
        <v>93</v>
      </c>
      <c r="AH5" s="71" t="s">
        <v>94</v>
      </c>
      <c r="AI5" s="71" t="s">
        <v>43</v>
      </c>
      <c r="AJ5" s="71" t="s">
        <v>84</v>
      </c>
      <c r="AK5" s="71" t="s">
        <v>85</v>
      </c>
      <c r="AL5" s="71" t="s">
        <v>86</v>
      </c>
      <c r="AM5" s="71" t="s">
        <v>87</v>
      </c>
      <c r="AN5" s="71" t="s">
        <v>88</v>
      </c>
      <c r="AO5" s="71" t="s">
        <v>90</v>
      </c>
      <c r="AP5" s="71" t="s">
        <v>91</v>
      </c>
      <c r="AQ5" s="71" t="s">
        <v>92</v>
      </c>
      <c r="AR5" s="71" t="s">
        <v>93</v>
      </c>
      <c r="AS5" s="71" t="s">
        <v>94</v>
      </c>
      <c r="AT5" s="71" t="s">
        <v>89</v>
      </c>
      <c r="AU5" s="71" t="s">
        <v>84</v>
      </c>
      <c r="AV5" s="71" t="s">
        <v>85</v>
      </c>
      <c r="AW5" s="71" t="s">
        <v>86</v>
      </c>
      <c r="AX5" s="71" t="s">
        <v>87</v>
      </c>
      <c r="AY5" s="71" t="s">
        <v>88</v>
      </c>
      <c r="AZ5" s="71" t="s">
        <v>90</v>
      </c>
      <c r="BA5" s="71" t="s">
        <v>91</v>
      </c>
      <c r="BB5" s="71" t="s">
        <v>92</v>
      </c>
      <c r="BC5" s="71" t="s">
        <v>93</v>
      </c>
      <c r="BD5" s="71" t="s">
        <v>94</v>
      </c>
      <c r="BE5" s="71" t="s">
        <v>89</v>
      </c>
      <c r="BF5" s="71" t="s">
        <v>84</v>
      </c>
      <c r="BG5" s="71" t="s">
        <v>85</v>
      </c>
      <c r="BH5" s="71" t="s">
        <v>86</v>
      </c>
      <c r="BI5" s="71" t="s">
        <v>87</v>
      </c>
      <c r="BJ5" s="71" t="s">
        <v>88</v>
      </c>
      <c r="BK5" s="71" t="s">
        <v>90</v>
      </c>
      <c r="BL5" s="71" t="s">
        <v>91</v>
      </c>
      <c r="BM5" s="71" t="s">
        <v>92</v>
      </c>
      <c r="BN5" s="71" t="s">
        <v>93</v>
      </c>
      <c r="BO5" s="71" t="s">
        <v>94</v>
      </c>
      <c r="BP5" s="71" t="s">
        <v>89</v>
      </c>
      <c r="BQ5" s="71" t="s">
        <v>84</v>
      </c>
      <c r="BR5" s="71" t="s">
        <v>85</v>
      </c>
      <c r="BS5" s="71" t="s">
        <v>86</v>
      </c>
      <c r="BT5" s="71" t="s">
        <v>87</v>
      </c>
      <c r="BU5" s="71" t="s">
        <v>88</v>
      </c>
      <c r="BV5" s="71" t="s">
        <v>90</v>
      </c>
      <c r="BW5" s="71" t="s">
        <v>91</v>
      </c>
      <c r="BX5" s="71" t="s">
        <v>92</v>
      </c>
      <c r="BY5" s="71" t="s">
        <v>93</v>
      </c>
      <c r="BZ5" s="71" t="s">
        <v>94</v>
      </c>
      <c r="CA5" s="71" t="s">
        <v>89</v>
      </c>
      <c r="CB5" s="71" t="s">
        <v>84</v>
      </c>
      <c r="CC5" s="71" t="s">
        <v>85</v>
      </c>
      <c r="CD5" s="71" t="s">
        <v>86</v>
      </c>
      <c r="CE5" s="71" t="s">
        <v>87</v>
      </c>
      <c r="CF5" s="71" t="s">
        <v>88</v>
      </c>
      <c r="CG5" s="71" t="s">
        <v>90</v>
      </c>
      <c r="CH5" s="71" t="s">
        <v>91</v>
      </c>
      <c r="CI5" s="71" t="s">
        <v>92</v>
      </c>
      <c r="CJ5" s="71" t="s">
        <v>93</v>
      </c>
      <c r="CK5" s="71" t="s">
        <v>94</v>
      </c>
      <c r="CL5" s="71" t="s">
        <v>89</v>
      </c>
      <c r="CM5" s="71" t="s">
        <v>84</v>
      </c>
      <c r="CN5" s="71" t="s">
        <v>85</v>
      </c>
      <c r="CO5" s="71" t="s">
        <v>86</v>
      </c>
      <c r="CP5" s="71" t="s">
        <v>87</v>
      </c>
      <c r="CQ5" s="71" t="s">
        <v>88</v>
      </c>
      <c r="CR5" s="71" t="s">
        <v>90</v>
      </c>
      <c r="CS5" s="71" t="s">
        <v>91</v>
      </c>
      <c r="CT5" s="71" t="s">
        <v>92</v>
      </c>
      <c r="CU5" s="71" t="s">
        <v>93</v>
      </c>
      <c r="CV5" s="71" t="s">
        <v>94</v>
      </c>
      <c r="CW5" s="71" t="s">
        <v>89</v>
      </c>
      <c r="CX5" s="71" t="s">
        <v>84</v>
      </c>
      <c r="CY5" s="71" t="s">
        <v>85</v>
      </c>
      <c r="CZ5" s="71" t="s">
        <v>86</v>
      </c>
      <c r="DA5" s="71" t="s">
        <v>87</v>
      </c>
      <c r="DB5" s="71" t="s">
        <v>88</v>
      </c>
      <c r="DC5" s="71" t="s">
        <v>90</v>
      </c>
      <c r="DD5" s="71" t="s">
        <v>91</v>
      </c>
      <c r="DE5" s="71" t="s">
        <v>92</v>
      </c>
      <c r="DF5" s="71" t="s">
        <v>93</v>
      </c>
      <c r="DG5" s="71" t="s">
        <v>94</v>
      </c>
      <c r="DH5" s="71" t="s">
        <v>89</v>
      </c>
      <c r="DI5" s="71" t="s">
        <v>84</v>
      </c>
      <c r="DJ5" s="71" t="s">
        <v>85</v>
      </c>
      <c r="DK5" s="71" t="s">
        <v>86</v>
      </c>
      <c r="DL5" s="71" t="s">
        <v>87</v>
      </c>
      <c r="DM5" s="71" t="s">
        <v>88</v>
      </c>
      <c r="DN5" s="71" t="s">
        <v>90</v>
      </c>
      <c r="DO5" s="71" t="s">
        <v>91</v>
      </c>
      <c r="DP5" s="71" t="s">
        <v>92</v>
      </c>
      <c r="DQ5" s="71" t="s">
        <v>93</v>
      </c>
      <c r="DR5" s="71" t="s">
        <v>94</v>
      </c>
      <c r="DS5" s="71" t="s">
        <v>89</v>
      </c>
      <c r="DT5" s="71" t="s">
        <v>84</v>
      </c>
      <c r="DU5" s="71" t="s">
        <v>85</v>
      </c>
      <c r="DV5" s="71" t="s">
        <v>86</v>
      </c>
      <c r="DW5" s="71" t="s">
        <v>87</v>
      </c>
      <c r="DX5" s="71" t="s">
        <v>88</v>
      </c>
      <c r="DY5" s="71" t="s">
        <v>90</v>
      </c>
      <c r="DZ5" s="71" t="s">
        <v>91</v>
      </c>
      <c r="EA5" s="71" t="s">
        <v>92</v>
      </c>
      <c r="EB5" s="71" t="s">
        <v>93</v>
      </c>
      <c r="EC5" s="71" t="s">
        <v>94</v>
      </c>
      <c r="ED5" s="71" t="s">
        <v>89</v>
      </c>
      <c r="EE5" s="71" t="s">
        <v>84</v>
      </c>
      <c r="EF5" s="71" t="s">
        <v>85</v>
      </c>
      <c r="EG5" s="71" t="s">
        <v>86</v>
      </c>
      <c r="EH5" s="71" t="s">
        <v>87</v>
      </c>
      <c r="EI5" s="71" t="s">
        <v>88</v>
      </c>
      <c r="EJ5" s="71" t="s">
        <v>90</v>
      </c>
      <c r="EK5" s="71" t="s">
        <v>91</v>
      </c>
      <c r="EL5" s="71" t="s">
        <v>92</v>
      </c>
      <c r="EM5" s="71" t="s">
        <v>93</v>
      </c>
      <c r="EN5" s="71" t="s">
        <v>94</v>
      </c>
      <c r="EO5" s="71" t="s">
        <v>89</v>
      </c>
    </row>
    <row r="6" spans="1:148" s="59" customFormat="1">
      <c r="A6" s="60" t="s">
        <v>95</v>
      </c>
      <c r="B6" s="65">
        <f t="shared" ref="B6:X6" si="1">B7</f>
        <v>2019</v>
      </c>
      <c r="C6" s="65">
        <f t="shared" si="1"/>
        <v>272205</v>
      </c>
      <c r="D6" s="65">
        <f t="shared" si="1"/>
        <v>46</v>
      </c>
      <c r="E6" s="65">
        <f t="shared" si="1"/>
        <v>17</v>
      </c>
      <c r="F6" s="65">
        <f t="shared" si="1"/>
        <v>1</v>
      </c>
      <c r="G6" s="65">
        <f t="shared" si="1"/>
        <v>0</v>
      </c>
      <c r="H6" s="65" t="str">
        <f t="shared" si="1"/>
        <v>大阪府　箕面市</v>
      </c>
      <c r="I6" s="65" t="str">
        <f t="shared" si="1"/>
        <v>法適用</v>
      </c>
      <c r="J6" s="65" t="str">
        <f t="shared" si="1"/>
        <v>下水道事業</v>
      </c>
      <c r="K6" s="65" t="str">
        <f t="shared" si="1"/>
        <v>公共下水道</v>
      </c>
      <c r="L6" s="65" t="str">
        <f t="shared" si="1"/>
        <v>Ac1</v>
      </c>
      <c r="M6" s="65" t="str">
        <f t="shared" si="1"/>
        <v>自治体職員</v>
      </c>
      <c r="N6" s="74" t="str">
        <f t="shared" si="1"/>
        <v>-</v>
      </c>
      <c r="O6" s="74">
        <f t="shared" si="1"/>
        <v>87.99</v>
      </c>
      <c r="P6" s="74">
        <f t="shared" si="1"/>
        <v>99.98</v>
      </c>
      <c r="Q6" s="74">
        <f t="shared" si="1"/>
        <v>74.97</v>
      </c>
      <c r="R6" s="74">
        <f t="shared" si="1"/>
        <v>1863</v>
      </c>
      <c r="S6" s="74">
        <f t="shared" si="1"/>
        <v>138377</v>
      </c>
      <c r="T6" s="74">
        <f t="shared" si="1"/>
        <v>47.9</v>
      </c>
      <c r="U6" s="74">
        <f t="shared" si="1"/>
        <v>2888.87</v>
      </c>
      <c r="V6" s="74">
        <f t="shared" si="1"/>
        <v>138352</v>
      </c>
      <c r="W6" s="74">
        <f t="shared" si="1"/>
        <v>19.45</v>
      </c>
      <c r="X6" s="74">
        <f t="shared" si="1"/>
        <v>7113.21</v>
      </c>
      <c r="Y6" s="82">
        <f t="shared" ref="Y6:AH6" si="2">IF(Y7="",NA(),Y7)</f>
        <v>110.31</v>
      </c>
      <c r="Z6" s="82">
        <f t="shared" si="2"/>
        <v>110.02</v>
      </c>
      <c r="AA6" s="82">
        <f t="shared" si="2"/>
        <v>111.13</v>
      </c>
      <c r="AB6" s="82">
        <f t="shared" si="2"/>
        <v>109.21</v>
      </c>
      <c r="AC6" s="82">
        <f t="shared" si="2"/>
        <v>108.94</v>
      </c>
      <c r="AD6" s="82">
        <f t="shared" si="2"/>
        <v>105.91</v>
      </c>
      <c r="AE6" s="82">
        <f t="shared" si="2"/>
        <v>106.96</v>
      </c>
      <c r="AF6" s="82">
        <f t="shared" si="2"/>
        <v>106.55</v>
      </c>
      <c r="AG6" s="82">
        <f t="shared" si="2"/>
        <v>107.64</v>
      </c>
      <c r="AH6" s="82">
        <f t="shared" si="2"/>
        <v>107.03</v>
      </c>
      <c r="AI6" s="74" t="str">
        <f>IF(AI7="","",IF(AI7="-","【-】","【"&amp;SUBSTITUTE(TEXT(AI7,"#,##0.00"),"-","△")&amp;"】"))</f>
        <v>【108.07】</v>
      </c>
      <c r="AJ6" s="74">
        <f t="shared" ref="AJ6:AS6" si="3">IF(AJ7="",NA(),AJ7)</f>
        <v>0</v>
      </c>
      <c r="AK6" s="74">
        <f t="shared" si="3"/>
        <v>0</v>
      </c>
      <c r="AL6" s="74">
        <f t="shared" si="3"/>
        <v>0</v>
      </c>
      <c r="AM6" s="74">
        <f t="shared" si="3"/>
        <v>0</v>
      </c>
      <c r="AN6" s="74">
        <f t="shared" si="3"/>
        <v>0</v>
      </c>
      <c r="AO6" s="74">
        <f t="shared" si="3"/>
        <v>0</v>
      </c>
      <c r="AP6" s="74">
        <f t="shared" si="3"/>
        <v>0</v>
      </c>
      <c r="AQ6" s="82">
        <f t="shared" si="3"/>
        <v>0.41</v>
      </c>
      <c r="AR6" s="82">
        <f t="shared" si="3"/>
        <v>9.1999999999999993</v>
      </c>
      <c r="AS6" s="82">
        <f t="shared" si="3"/>
        <v>7.69</v>
      </c>
      <c r="AT6" s="74" t="str">
        <f>IF(AT7="","",IF(AT7="-","【-】","【"&amp;SUBSTITUTE(TEXT(AT7,"#,##0.00"),"-","△")&amp;"】"))</f>
        <v>【3.09】</v>
      </c>
      <c r="AU6" s="82">
        <f t="shared" ref="AU6:BD6" si="4">IF(AU7="",NA(),AU7)</f>
        <v>492.28</v>
      </c>
      <c r="AV6" s="82">
        <f t="shared" si="4"/>
        <v>575.25</v>
      </c>
      <c r="AW6" s="82">
        <f t="shared" si="4"/>
        <v>532.11</v>
      </c>
      <c r="AX6" s="82">
        <f t="shared" si="4"/>
        <v>595.52</v>
      </c>
      <c r="AY6" s="82">
        <f t="shared" si="4"/>
        <v>499.28</v>
      </c>
      <c r="AZ6" s="82">
        <f t="shared" si="4"/>
        <v>66.900000000000006</v>
      </c>
      <c r="BA6" s="82">
        <f t="shared" si="4"/>
        <v>72.739999999999995</v>
      </c>
      <c r="BB6" s="82">
        <f t="shared" si="4"/>
        <v>83.46</v>
      </c>
      <c r="BC6" s="82">
        <f t="shared" si="4"/>
        <v>72.22</v>
      </c>
      <c r="BD6" s="82">
        <f t="shared" si="4"/>
        <v>73.02</v>
      </c>
      <c r="BE6" s="74" t="str">
        <f>IF(BE7="","",IF(BE7="-","【-】","【"&amp;SUBSTITUTE(TEXT(BE7,"#,##0.00"),"-","△")&amp;"】"))</f>
        <v>【69.54】</v>
      </c>
      <c r="BF6" s="82">
        <f t="shared" ref="BF6:BO6" si="5">IF(BF7="",NA(),BF7)</f>
        <v>192.73</v>
      </c>
      <c r="BG6" s="82">
        <f t="shared" si="5"/>
        <v>184.17</v>
      </c>
      <c r="BH6" s="82">
        <f t="shared" si="5"/>
        <v>169.01</v>
      </c>
      <c r="BI6" s="82">
        <f t="shared" si="5"/>
        <v>158.01</v>
      </c>
      <c r="BJ6" s="82">
        <f t="shared" si="5"/>
        <v>146.43</v>
      </c>
      <c r="BK6" s="82">
        <f t="shared" si="5"/>
        <v>643.19000000000005</v>
      </c>
      <c r="BL6" s="82">
        <f t="shared" si="5"/>
        <v>596.44000000000005</v>
      </c>
      <c r="BM6" s="82">
        <f t="shared" si="5"/>
        <v>612.6</v>
      </c>
      <c r="BN6" s="82">
        <f t="shared" si="5"/>
        <v>730.93</v>
      </c>
      <c r="BO6" s="82">
        <f t="shared" si="5"/>
        <v>708.89</v>
      </c>
      <c r="BP6" s="74" t="str">
        <f>IF(BP7="","",IF(BP7="-","【-】","【"&amp;SUBSTITUTE(TEXT(BP7,"#,##0.00"),"-","△")&amp;"】"))</f>
        <v>【682.51】</v>
      </c>
      <c r="BQ6" s="82">
        <f t="shared" ref="BQ6:BZ6" si="6">IF(BQ7="",NA(),BQ7)</f>
        <v>113.13</v>
      </c>
      <c r="BR6" s="82">
        <f t="shared" si="6"/>
        <v>112.92</v>
      </c>
      <c r="BS6" s="82">
        <f t="shared" si="6"/>
        <v>113.74</v>
      </c>
      <c r="BT6" s="82">
        <f t="shared" si="6"/>
        <v>111.27</v>
      </c>
      <c r="BU6" s="82">
        <f t="shared" si="6"/>
        <v>112.03</v>
      </c>
      <c r="BV6" s="82">
        <f t="shared" si="6"/>
        <v>101.54</v>
      </c>
      <c r="BW6" s="82">
        <f t="shared" si="6"/>
        <v>102.42</v>
      </c>
      <c r="BX6" s="82">
        <f t="shared" si="6"/>
        <v>100.97</v>
      </c>
      <c r="BY6" s="82">
        <f t="shared" si="6"/>
        <v>98.09</v>
      </c>
      <c r="BZ6" s="82">
        <f t="shared" si="6"/>
        <v>97.91</v>
      </c>
      <c r="CA6" s="74" t="str">
        <f>IF(CA7="","",IF(CA7="-","【-】","【"&amp;SUBSTITUTE(TEXT(CA7,"#,##0.00"),"-","△")&amp;"】"))</f>
        <v>【100.34】</v>
      </c>
      <c r="CB6" s="82">
        <f t="shared" ref="CB6:CK6" si="7">IF(CB7="",NA(),CB7)</f>
        <v>95.65</v>
      </c>
      <c r="CC6" s="82">
        <f t="shared" si="7"/>
        <v>92.73</v>
      </c>
      <c r="CD6" s="82">
        <f t="shared" si="7"/>
        <v>91.56</v>
      </c>
      <c r="CE6" s="82">
        <f t="shared" si="7"/>
        <v>93.56</v>
      </c>
      <c r="CF6" s="82">
        <f t="shared" si="7"/>
        <v>92.5</v>
      </c>
      <c r="CG6" s="82">
        <f t="shared" si="7"/>
        <v>116.15</v>
      </c>
      <c r="CH6" s="82">
        <f t="shared" si="7"/>
        <v>116.2</v>
      </c>
      <c r="CI6" s="82">
        <f t="shared" si="7"/>
        <v>118.78</v>
      </c>
      <c r="CJ6" s="82">
        <f t="shared" si="7"/>
        <v>146.08000000000001</v>
      </c>
      <c r="CK6" s="82">
        <f t="shared" si="7"/>
        <v>144.11000000000001</v>
      </c>
      <c r="CL6" s="74" t="str">
        <f>IF(CL7="","",IF(CL7="-","【-】","【"&amp;SUBSTITUTE(TEXT(CL7,"#,##0.00"),"-","△")&amp;"】"))</f>
        <v>【136.15】</v>
      </c>
      <c r="CM6" s="82" t="str">
        <f t="shared" ref="CM6:CV6" si="8">IF(CM7="",NA(),CM7)</f>
        <v>-</v>
      </c>
      <c r="CN6" s="82" t="str">
        <f t="shared" si="8"/>
        <v>-</v>
      </c>
      <c r="CO6" s="82" t="str">
        <f t="shared" si="8"/>
        <v>-</v>
      </c>
      <c r="CP6" s="82" t="str">
        <f t="shared" si="8"/>
        <v>-</v>
      </c>
      <c r="CQ6" s="82" t="str">
        <f t="shared" si="8"/>
        <v>-</v>
      </c>
      <c r="CR6" s="82">
        <f t="shared" si="8"/>
        <v>72.239999999999995</v>
      </c>
      <c r="CS6" s="82">
        <f t="shared" si="8"/>
        <v>69.23</v>
      </c>
      <c r="CT6" s="82">
        <f t="shared" si="8"/>
        <v>70.37</v>
      </c>
      <c r="CU6" s="82">
        <f t="shared" si="8"/>
        <v>61.93</v>
      </c>
      <c r="CV6" s="82">
        <f t="shared" si="8"/>
        <v>61.32</v>
      </c>
      <c r="CW6" s="74" t="str">
        <f>IF(CW7="","",IF(CW7="-","【-】","【"&amp;SUBSTITUTE(TEXT(CW7,"#,##0.00"),"-","△")&amp;"】"))</f>
        <v>【59.64】</v>
      </c>
      <c r="CX6" s="82">
        <f t="shared" ref="CX6:DG6" si="9">IF(CX7="",NA(),CX7)</f>
        <v>99.89</v>
      </c>
      <c r="CY6" s="82">
        <f t="shared" si="9"/>
        <v>99.94</v>
      </c>
      <c r="CZ6" s="82">
        <f t="shared" si="9"/>
        <v>99.97</v>
      </c>
      <c r="DA6" s="82">
        <f t="shared" si="9"/>
        <v>99.97</v>
      </c>
      <c r="DB6" s="82">
        <f t="shared" si="9"/>
        <v>99.97</v>
      </c>
      <c r="DC6" s="82">
        <f t="shared" si="9"/>
        <v>96.84</v>
      </c>
      <c r="DD6" s="82">
        <f t="shared" si="9"/>
        <v>96.84</v>
      </c>
      <c r="DE6" s="82">
        <f t="shared" si="9"/>
        <v>96.75</v>
      </c>
      <c r="DF6" s="82">
        <f t="shared" si="9"/>
        <v>94.45</v>
      </c>
      <c r="DG6" s="82">
        <f t="shared" si="9"/>
        <v>94.58</v>
      </c>
      <c r="DH6" s="74" t="str">
        <f>IF(DH7="","",IF(DH7="-","【-】","【"&amp;SUBSTITUTE(TEXT(DH7,"#,##0.00"),"-","△")&amp;"】"))</f>
        <v>【95.35】</v>
      </c>
      <c r="DI6" s="82">
        <f t="shared" ref="DI6:DR6" si="10">IF(DI7="",NA(),DI7)</f>
        <v>29.72</v>
      </c>
      <c r="DJ6" s="82">
        <f t="shared" si="10"/>
        <v>31.92</v>
      </c>
      <c r="DK6" s="82">
        <f t="shared" si="10"/>
        <v>33.94</v>
      </c>
      <c r="DL6" s="82">
        <f t="shared" si="10"/>
        <v>34.69</v>
      </c>
      <c r="DM6" s="82">
        <f t="shared" si="10"/>
        <v>36.22</v>
      </c>
      <c r="DN6" s="82">
        <f t="shared" si="10"/>
        <v>22.87</v>
      </c>
      <c r="DO6" s="82">
        <f t="shared" si="10"/>
        <v>28.42</v>
      </c>
      <c r="DP6" s="82">
        <f t="shared" si="10"/>
        <v>28.24</v>
      </c>
      <c r="DQ6" s="82">
        <f t="shared" si="10"/>
        <v>30.45</v>
      </c>
      <c r="DR6" s="82">
        <f t="shared" si="10"/>
        <v>31.01</v>
      </c>
      <c r="DS6" s="74" t="str">
        <f>IF(DS7="","",IF(DS7="-","【-】","【"&amp;SUBSTITUTE(TEXT(DS7,"#,##0.00"),"-","△")&amp;"】"))</f>
        <v>【38.57】</v>
      </c>
      <c r="DT6" s="82">
        <f t="shared" ref="DT6:EC6" si="11">IF(DT7="",NA(),DT7)</f>
        <v>0.64</v>
      </c>
      <c r="DU6" s="82">
        <f t="shared" si="11"/>
        <v>0.8</v>
      </c>
      <c r="DV6" s="82">
        <f t="shared" si="11"/>
        <v>0.79</v>
      </c>
      <c r="DW6" s="82">
        <f t="shared" si="11"/>
        <v>1.61</v>
      </c>
      <c r="DX6" s="82">
        <f t="shared" si="11"/>
        <v>2.83</v>
      </c>
      <c r="DY6" s="82">
        <f t="shared" si="11"/>
        <v>1.2</v>
      </c>
      <c r="DZ6" s="82">
        <f t="shared" si="11"/>
        <v>3.01</v>
      </c>
      <c r="EA6" s="82">
        <f t="shared" si="11"/>
        <v>3.67</v>
      </c>
      <c r="EB6" s="82">
        <f t="shared" si="11"/>
        <v>4.8499999999999996</v>
      </c>
      <c r="EC6" s="82">
        <f t="shared" si="11"/>
        <v>4.95</v>
      </c>
      <c r="ED6" s="74" t="str">
        <f>IF(ED7="","",IF(ED7="-","【-】","【"&amp;SUBSTITUTE(TEXT(ED7,"#,##0.00"),"-","△")&amp;"】"))</f>
        <v>【5.90】</v>
      </c>
      <c r="EE6" s="82">
        <f t="shared" ref="EE6:EN6" si="12">IF(EE7="",NA(),EE7)</f>
        <v>0.18</v>
      </c>
      <c r="EF6" s="82">
        <f t="shared" si="12"/>
        <v>0.38</v>
      </c>
      <c r="EG6" s="82">
        <f t="shared" si="12"/>
        <v>0.24</v>
      </c>
      <c r="EH6" s="82">
        <f t="shared" si="12"/>
        <v>0.42</v>
      </c>
      <c r="EI6" s="82">
        <f t="shared" si="12"/>
        <v>0.48</v>
      </c>
      <c r="EJ6" s="82">
        <f t="shared" si="12"/>
        <v>0.11</v>
      </c>
      <c r="EK6" s="82">
        <f t="shared" si="12"/>
        <v>0.13</v>
      </c>
      <c r="EL6" s="82">
        <f t="shared" si="12"/>
        <v>0.1</v>
      </c>
      <c r="EM6" s="82">
        <f t="shared" si="12"/>
        <v>0.21</v>
      </c>
      <c r="EN6" s="82">
        <f t="shared" si="12"/>
        <v>0.19</v>
      </c>
      <c r="EO6" s="74" t="str">
        <f>IF(EO7="","",IF(EO7="-","【-】","【"&amp;SUBSTITUTE(TEXT(EO7,"#,##0.00"),"-","△")&amp;"】"))</f>
        <v>【0.22】</v>
      </c>
    </row>
    <row r="7" spans="1:148" s="59" customFormat="1">
      <c r="A7" s="60"/>
      <c r="B7" s="66">
        <v>2019</v>
      </c>
      <c r="C7" s="66">
        <v>272205</v>
      </c>
      <c r="D7" s="66">
        <v>46</v>
      </c>
      <c r="E7" s="66">
        <v>17</v>
      </c>
      <c r="F7" s="66">
        <v>1</v>
      </c>
      <c r="G7" s="66">
        <v>0</v>
      </c>
      <c r="H7" s="66" t="s">
        <v>27</v>
      </c>
      <c r="I7" s="66" t="s">
        <v>96</v>
      </c>
      <c r="J7" s="66" t="s">
        <v>97</v>
      </c>
      <c r="K7" s="66" t="s">
        <v>98</v>
      </c>
      <c r="L7" s="66" t="s">
        <v>99</v>
      </c>
      <c r="M7" s="66" t="s">
        <v>100</v>
      </c>
      <c r="N7" s="75" t="s">
        <v>101</v>
      </c>
      <c r="O7" s="75">
        <v>87.99</v>
      </c>
      <c r="P7" s="75">
        <v>99.98</v>
      </c>
      <c r="Q7" s="75">
        <v>74.97</v>
      </c>
      <c r="R7" s="75">
        <v>1863</v>
      </c>
      <c r="S7" s="75">
        <v>138377</v>
      </c>
      <c r="T7" s="75">
        <v>47.9</v>
      </c>
      <c r="U7" s="75">
        <v>2888.87</v>
      </c>
      <c r="V7" s="75">
        <v>138352</v>
      </c>
      <c r="W7" s="75">
        <v>19.45</v>
      </c>
      <c r="X7" s="75">
        <v>7113.21</v>
      </c>
      <c r="Y7" s="75">
        <v>110.31</v>
      </c>
      <c r="Z7" s="75">
        <v>110.02</v>
      </c>
      <c r="AA7" s="75">
        <v>111.13</v>
      </c>
      <c r="AB7" s="75">
        <v>109.21</v>
      </c>
      <c r="AC7" s="75">
        <v>108.94</v>
      </c>
      <c r="AD7" s="75">
        <v>105.91</v>
      </c>
      <c r="AE7" s="75">
        <v>106.96</v>
      </c>
      <c r="AF7" s="75">
        <v>106.55</v>
      </c>
      <c r="AG7" s="75">
        <v>107.64</v>
      </c>
      <c r="AH7" s="75">
        <v>107.03</v>
      </c>
      <c r="AI7" s="75">
        <v>108.07</v>
      </c>
      <c r="AJ7" s="75">
        <v>0</v>
      </c>
      <c r="AK7" s="75">
        <v>0</v>
      </c>
      <c r="AL7" s="75">
        <v>0</v>
      </c>
      <c r="AM7" s="75">
        <v>0</v>
      </c>
      <c r="AN7" s="75">
        <v>0</v>
      </c>
      <c r="AO7" s="75">
        <v>0</v>
      </c>
      <c r="AP7" s="75">
        <v>0</v>
      </c>
      <c r="AQ7" s="75">
        <v>0.41</v>
      </c>
      <c r="AR7" s="75">
        <v>9.1999999999999993</v>
      </c>
      <c r="AS7" s="75">
        <v>7.69</v>
      </c>
      <c r="AT7" s="75">
        <v>3.09</v>
      </c>
      <c r="AU7" s="75">
        <v>492.28</v>
      </c>
      <c r="AV7" s="75">
        <v>575.25</v>
      </c>
      <c r="AW7" s="75">
        <v>532.11</v>
      </c>
      <c r="AX7" s="75">
        <v>595.52</v>
      </c>
      <c r="AY7" s="75">
        <v>499.28</v>
      </c>
      <c r="AZ7" s="75">
        <v>66.900000000000006</v>
      </c>
      <c r="BA7" s="75">
        <v>72.739999999999995</v>
      </c>
      <c r="BB7" s="75">
        <v>83.46</v>
      </c>
      <c r="BC7" s="75">
        <v>72.22</v>
      </c>
      <c r="BD7" s="75">
        <v>73.02</v>
      </c>
      <c r="BE7" s="75">
        <v>69.540000000000006</v>
      </c>
      <c r="BF7" s="75">
        <v>192.73</v>
      </c>
      <c r="BG7" s="75">
        <v>184.17</v>
      </c>
      <c r="BH7" s="75">
        <v>169.01</v>
      </c>
      <c r="BI7" s="75">
        <v>158.01</v>
      </c>
      <c r="BJ7" s="75">
        <v>146.43</v>
      </c>
      <c r="BK7" s="75">
        <v>643.19000000000005</v>
      </c>
      <c r="BL7" s="75">
        <v>596.44000000000005</v>
      </c>
      <c r="BM7" s="75">
        <v>612.6</v>
      </c>
      <c r="BN7" s="75">
        <v>730.93</v>
      </c>
      <c r="BO7" s="75">
        <v>708.89</v>
      </c>
      <c r="BP7" s="75">
        <v>682.51</v>
      </c>
      <c r="BQ7" s="75">
        <v>113.13</v>
      </c>
      <c r="BR7" s="75">
        <v>112.92</v>
      </c>
      <c r="BS7" s="75">
        <v>113.74</v>
      </c>
      <c r="BT7" s="75">
        <v>111.27</v>
      </c>
      <c r="BU7" s="75">
        <v>112.03</v>
      </c>
      <c r="BV7" s="75">
        <v>101.54</v>
      </c>
      <c r="BW7" s="75">
        <v>102.42</v>
      </c>
      <c r="BX7" s="75">
        <v>100.97</v>
      </c>
      <c r="BY7" s="75">
        <v>98.09</v>
      </c>
      <c r="BZ7" s="75">
        <v>97.91</v>
      </c>
      <c r="CA7" s="75">
        <v>100.34</v>
      </c>
      <c r="CB7" s="75">
        <v>95.65</v>
      </c>
      <c r="CC7" s="75">
        <v>92.73</v>
      </c>
      <c r="CD7" s="75">
        <v>91.56</v>
      </c>
      <c r="CE7" s="75">
        <v>93.56</v>
      </c>
      <c r="CF7" s="75">
        <v>92.5</v>
      </c>
      <c r="CG7" s="75">
        <v>116.15</v>
      </c>
      <c r="CH7" s="75">
        <v>116.2</v>
      </c>
      <c r="CI7" s="75">
        <v>118.78</v>
      </c>
      <c r="CJ7" s="75">
        <v>146.08000000000001</v>
      </c>
      <c r="CK7" s="75">
        <v>144.11000000000001</v>
      </c>
      <c r="CL7" s="75">
        <v>136.15</v>
      </c>
      <c r="CM7" s="75" t="s">
        <v>101</v>
      </c>
      <c r="CN7" s="75" t="s">
        <v>101</v>
      </c>
      <c r="CO7" s="75" t="s">
        <v>101</v>
      </c>
      <c r="CP7" s="75" t="s">
        <v>101</v>
      </c>
      <c r="CQ7" s="75" t="s">
        <v>101</v>
      </c>
      <c r="CR7" s="75">
        <v>72.239999999999995</v>
      </c>
      <c r="CS7" s="75">
        <v>69.23</v>
      </c>
      <c r="CT7" s="75">
        <v>70.37</v>
      </c>
      <c r="CU7" s="75">
        <v>61.93</v>
      </c>
      <c r="CV7" s="75">
        <v>61.32</v>
      </c>
      <c r="CW7" s="75">
        <v>59.64</v>
      </c>
      <c r="CX7" s="75">
        <v>99.89</v>
      </c>
      <c r="CY7" s="75">
        <v>99.94</v>
      </c>
      <c r="CZ7" s="75">
        <v>99.97</v>
      </c>
      <c r="DA7" s="75">
        <v>99.97</v>
      </c>
      <c r="DB7" s="75">
        <v>99.97</v>
      </c>
      <c r="DC7" s="75">
        <v>96.84</v>
      </c>
      <c r="DD7" s="75">
        <v>96.84</v>
      </c>
      <c r="DE7" s="75">
        <v>96.75</v>
      </c>
      <c r="DF7" s="75">
        <v>94.45</v>
      </c>
      <c r="DG7" s="75">
        <v>94.58</v>
      </c>
      <c r="DH7" s="75">
        <v>95.35</v>
      </c>
      <c r="DI7" s="75">
        <v>29.72</v>
      </c>
      <c r="DJ7" s="75">
        <v>31.92</v>
      </c>
      <c r="DK7" s="75">
        <v>33.94</v>
      </c>
      <c r="DL7" s="75">
        <v>34.69</v>
      </c>
      <c r="DM7" s="75">
        <v>36.22</v>
      </c>
      <c r="DN7" s="75">
        <v>22.87</v>
      </c>
      <c r="DO7" s="75">
        <v>28.42</v>
      </c>
      <c r="DP7" s="75">
        <v>28.24</v>
      </c>
      <c r="DQ7" s="75">
        <v>30.45</v>
      </c>
      <c r="DR7" s="75">
        <v>31.01</v>
      </c>
      <c r="DS7" s="75">
        <v>38.57</v>
      </c>
      <c r="DT7" s="75">
        <v>0.64</v>
      </c>
      <c r="DU7" s="75">
        <v>0.8</v>
      </c>
      <c r="DV7" s="75">
        <v>0.79</v>
      </c>
      <c r="DW7" s="75">
        <v>1.61</v>
      </c>
      <c r="DX7" s="75">
        <v>2.83</v>
      </c>
      <c r="DY7" s="75">
        <v>1.2</v>
      </c>
      <c r="DZ7" s="75">
        <v>3.01</v>
      </c>
      <c r="EA7" s="75">
        <v>3.67</v>
      </c>
      <c r="EB7" s="75">
        <v>4.8499999999999996</v>
      </c>
      <c r="EC7" s="75">
        <v>4.95</v>
      </c>
      <c r="ED7" s="75">
        <v>5.9</v>
      </c>
      <c r="EE7" s="75">
        <v>0.18</v>
      </c>
      <c r="EF7" s="75">
        <v>0.38</v>
      </c>
      <c r="EG7" s="75">
        <v>0.24</v>
      </c>
      <c r="EH7" s="75">
        <v>0.42</v>
      </c>
      <c r="EI7" s="75">
        <v>0.48</v>
      </c>
      <c r="EJ7" s="75">
        <v>0.11</v>
      </c>
      <c r="EK7" s="75">
        <v>0.13</v>
      </c>
      <c r="EL7" s="75">
        <v>0.1</v>
      </c>
      <c r="EM7" s="75">
        <v>0.21</v>
      </c>
      <c r="EN7" s="75">
        <v>0.19</v>
      </c>
      <c r="EO7" s="75">
        <v>0.22</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102</v>
      </c>
      <c r="C9" s="61" t="s">
        <v>103</v>
      </c>
      <c r="D9" s="61" t="s">
        <v>104</v>
      </c>
      <c r="E9" s="61" t="s">
        <v>105</v>
      </c>
      <c r="F9" s="61" t="s">
        <v>106</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30</v>
      </c>
      <c r="B10" s="67">
        <f>DATEVALUE($B7+12-B11&amp;"/1/"&amp;B12)</f>
        <v>46388</v>
      </c>
      <c r="C10" s="67">
        <f>DATEVALUE($B7+12-C11&amp;"/1/"&amp;C12)</f>
        <v>46753</v>
      </c>
      <c r="D10" s="67">
        <f>DATEVALUE($B7+12-D11&amp;"/1/"&amp;D12)</f>
        <v>47119</v>
      </c>
      <c r="E10" s="67">
        <f>DATEVALUE($B7+12-E11&amp;"/1/"&amp;E12)</f>
        <v>47484</v>
      </c>
      <c r="F10" s="68">
        <f>DATEVALUE($B7+12-F11&amp;"/1/"&amp;F12)</f>
        <v>47849</v>
      </c>
    </row>
    <row r="11" spans="1:148">
      <c r="B11">
        <v>4</v>
      </c>
      <c r="C11">
        <v>3</v>
      </c>
      <c r="D11">
        <v>2</v>
      </c>
      <c r="E11">
        <v>1</v>
      </c>
      <c r="F11">
        <v>0</v>
      </c>
      <c r="G11" t="s">
        <v>107</v>
      </c>
    </row>
    <row r="12" spans="1:148">
      <c r="B12">
        <v>1</v>
      </c>
      <c r="C12">
        <v>1</v>
      </c>
      <c r="D12">
        <v>1</v>
      </c>
      <c r="E12">
        <v>1</v>
      </c>
      <c r="F12">
        <v>1</v>
      </c>
      <c r="G12" t="s">
        <v>108</v>
      </c>
    </row>
    <row r="13" spans="1:148">
      <c r="B13" t="s">
        <v>109</v>
      </c>
      <c r="C13" t="s">
        <v>109</v>
      </c>
      <c r="D13" t="s">
        <v>109</v>
      </c>
      <c r="E13" t="s">
        <v>109</v>
      </c>
      <c r="F13" t="s">
        <v>110</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灘本　正太(手動)</cp:lastModifiedBy>
  <cp:lastPrinted>2021-01-25T10:12:20Z</cp:lastPrinted>
  <dcterms:created xsi:type="dcterms:W3CDTF">2020-12-04T02:28:30Z</dcterms:created>
  <dcterms:modified xsi:type="dcterms:W3CDTF">2021-02-24T12:49:04Z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2021-02-24T12:49:04Z</vt:filetime>
  </property>
</Properties>
</file>