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85" windowWidth="19170" windowHeight="6030" tabRatio="836" activeTab="0"/>
  </bookViews>
  <sheets>
    <sheet name="１．市税総括　 " sheetId="1" r:id="rId1"/>
    <sheet name="その２　２．市民税　 " sheetId="2" r:id="rId2"/>
    <sheet name="その２　所得区分別　 " sheetId="3" r:id="rId3"/>
    <sheet name="その３　法人市民税　 " sheetId="4" r:id="rId4"/>
    <sheet name="３．固定資産税　" sheetId="5" r:id="rId5"/>
    <sheet name="その２　木造　" sheetId="6" r:id="rId6"/>
    <sheet name="その３　非木造　" sheetId="7" r:id="rId7"/>
    <sheet name="その４　納税義務　" sheetId="8" r:id="rId8"/>
    <sheet name="４．諸税　その１　" sheetId="9" r:id="rId9"/>
    <sheet name="その２　市たばこ税　" sheetId="10" r:id="rId10"/>
    <sheet name="その３　入湯税　" sheetId="11" r:id="rId11"/>
    <sheet name="その４　地方譲与税　" sheetId="12" r:id="rId12"/>
  </sheets>
  <definedNames>
    <definedName name="_xlnm.Print_Area" localSheetId="0">'１．市税総括　 '!$A$1:$AK$58</definedName>
    <definedName name="_xlnm.Print_Area" localSheetId="4">'３．固定資産税　'!$A$1:$L$54</definedName>
    <definedName name="_xlnm.Print_Area" localSheetId="8">'４．諸税　その１　'!$A$1:$O$24</definedName>
    <definedName name="_xlnm.Print_Area" localSheetId="1">'その２　２．市民税　 '!$A$1:$AK$41</definedName>
    <definedName name="_xlnm.Print_Area" localSheetId="2">'その２　所得区分別　 '!$A$1:$V$40</definedName>
    <definedName name="_xlnm.Print_Area" localSheetId="5">'その２　木造　'!$A$1:$K$46</definedName>
    <definedName name="_xlnm.Print_Area" localSheetId="10">'その３　入湯税　'!$A$1:$AI$21</definedName>
    <definedName name="_xlnm.Print_Area" localSheetId="6">'その３　非木造　'!$A$1:$I$48</definedName>
    <definedName name="_xlnm.Print_Area" localSheetId="11">'その４　地方譲与税　'!$A$1:$T$29</definedName>
    <definedName name="_xlnm.Print_Area" localSheetId="7">'その４　納税義務　'!$A$1:$AI$56</definedName>
    <definedName name="TABLE" localSheetId="0">'１．市税総括　 '!$F$1:$F$3</definedName>
    <definedName name="TABLE" localSheetId="8">'４．諸税　その１　'!$B$6:$L$22</definedName>
    <definedName name="TABLE" localSheetId="1">'その２　２．市民税　 '!$C$4:$U$16</definedName>
    <definedName name="TABLE" localSheetId="9">'その２　市たばこ税　'!#REF!</definedName>
    <definedName name="TABLE" localSheetId="2">'その２　所得区分別　 '!$A$4:$U$30</definedName>
    <definedName name="TABLE" localSheetId="10">'その３　入湯税　'!$A$4:$Q$5</definedName>
    <definedName name="TABLE" localSheetId="3">'その３　法人市民税　 '!$B$4:$H$14</definedName>
    <definedName name="TABLE" localSheetId="11">'その４　地方譲与税　'!#REF!</definedName>
    <definedName name="TABLE" localSheetId="7">'その４　納税義務　'!#REF!</definedName>
    <definedName name="TABLE_2" localSheetId="0">'１．市税総括　 '!$A$6:$L$57</definedName>
    <definedName name="TABLE_2" localSheetId="8">'４．諸税　その１　'!#REF!</definedName>
    <definedName name="TABLE_2" localSheetId="1">'その２　２．市民税　 '!$C$30:$G$40</definedName>
    <definedName name="TABLE_2" localSheetId="9">'その２　市たばこ税　'!$B$4:$M$33</definedName>
    <definedName name="TABLE_2" localSheetId="10">'その３　入湯税　'!#REF!</definedName>
    <definedName name="TABLE_2" localSheetId="11">'その４　地方譲与税　'!#REF!</definedName>
    <definedName name="TABLE_2" localSheetId="7">'その４　納税義務　'!#REF!</definedName>
    <definedName name="TABLE_3" localSheetId="0">'１．市税総括　 '!#REF!</definedName>
    <definedName name="TABLE_3" localSheetId="8">'４．諸税　その１　'!#REF!</definedName>
    <definedName name="TABLE_3" localSheetId="9">'その２　市たばこ税　'!#REF!</definedName>
    <definedName name="TABLE_3" localSheetId="11">'その４　地方譲与税　'!#REF!</definedName>
    <definedName name="TABLE_3" localSheetId="7">'その４　納税義務　'!#REF!</definedName>
    <definedName name="TABLE_4" localSheetId="0">'１．市税総括　 '!#REF!</definedName>
    <definedName name="TABLE_4" localSheetId="8">'４．諸税　その１　'!#REF!</definedName>
    <definedName name="TABLE_4" localSheetId="9">'その２　市たばこ税　'!#REF!</definedName>
    <definedName name="TABLE_4" localSheetId="11">'その４　地方譲与税　'!$B$4:$G$24</definedName>
    <definedName name="TABLE_4" localSheetId="7">'その４　納税義務　'!#REF!</definedName>
  </definedNames>
  <calcPr fullCalcOnLoad="1"/>
</workbook>
</file>

<file path=xl/sharedStrings.xml><?xml version="1.0" encoding="utf-8"?>
<sst xmlns="http://schemas.openxmlformats.org/spreadsheetml/2006/main" count="562" uniqueCount="335">
  <si>
    <t>（単位：円）</t>
  </si>
  <si>
    <t>年 度</t>
  </si>
  <si>
    <t>区 分</t>
  </si>
  <si>
    <t>当たり</t>
  </si>
  <si>
    <t>市民税</t>
  </si>
  <si>
    <t>調定額</t>
  </si>
  <si>
    <t>収入額</t>
  </si>
  <si>
    <t>固 定</t>
  </si>
  <si>
    <t>資産税</t>
  </si>
  <si>
    <t>市たば</t>
  </si>
  <si>
    <t>こ 税</t>
  </si>
  <si>
    <t>都 市</t>
  </si>
  <si>
    <t>計画税</t>
  </si>
  <si>
    <t>市 税</t>
  </si>
  <si>
    <t>総 額</t>
  </si>
  <si>
    <t>計</t>
  </si>
  <si>
    <t>10万円以下</t>
  </si>
  <si>
    <t>1,000万円超</t>
  </si>
  <si>
    <t>計</t>
  </si>
  <si>
    <t>区分</t>
  </si>
  <si>
    <t>１人当たり税額</t>
  </si>
  <si>
    <t>年度</t>
  </si>
  <si>
    <t>(1) 固定資産税・都市計画税</t>
  </si>
  <si>
    <t>固定資産税</t>
  </si>
  <si>
    <t>都市計画税</t>
  </si>
  <si>
    <t>(2) 土地・家屋・償却資産</t>
  </si>
  <si>
    <t>土地</t>
  </si>
  <si>
    <t>税 目</t>
  </si>
  <si>
    <t>地方譲与税</t>
  </si>
  <si>
    <t>所得譲与税</t>
  </si>
  <si>
    <t>自動車重量</t>
  </si>
  <si>
    <t>譲与税</t>
  </si>
  <si>
    <t>地方道路</t>
  </si>
  <si>
    <t>利子割交付金</t>
  </si>
  <si>
    <t>配当割交付金</t>
  </si>
  <si>
    <t>株式等譲渡所得割</t>
  </si>
  <si>
    <t>交付金</t>
  </si>
  <si>
    <t>地方消費税</t>
  </si>
  <si>
    <t>ゴルフ場利用税</t>
  </si>
  <si>
    <t>特別地方消費税</t>
  </si>
  <si>
    <t>自動車取得税</t>
  </si>
  <si>
    <t>地方特例交付金</t>
  </si>
  <si>
    <t>構成比</t>
  </si>
  <si>
    <t>現年課税分</t>
  </si>
  <si>
    <t>法 人</t>
  </si>
  <si>
    <t>滞納繰越分</t>
  </si>
  <si>
    <t>個 人</t>
  </si>
  <si>
    <t>軽自動車税</t>
  </si>
  <si>
    <t>市たばこ税</t>
  </si>
  <si>
    <t>入湯税</t>
  </si>
  <si>
    <t>合計</t>
  </si>
  <si>
    <t>所得種別</t>
  </si>
  <si>
    <t>給与</t>
  </si>
  <si>
    <t>農業</t>
  </si>
  <si>
    <t>分離譲渡</t>
  </si>
  <si>
    <t>その他</t>
  </si>
  <si>
    <t>均等割・法人税割別</t>
  </si>
  <si>
    <t>申告区分別</t>
  </si>
  <si>
    <t>法人税割</t>
  </si>
  <si>
    <t>予定申告</t>
  </si>
  <si>
    <t>確定申告</t>
  </si>
  <si>
    <t>修正申告</t>
  </si>
  <si>
    <t>箕面</t>
  </si>
  <si>
    <t>西小路</t>
  </si>
  <si>
    <t>牧落</t>
  </si>
  <si>
    <t>百楽荘</t>
  </si>
  <si>
    <t>桜井</t>
  </si>
  <si>
    <t>桜</t>
  </si>
  <si>
    <t>半町</t>
  </si>
  <si>
    <t>瀬川</t>
  </si>
  <si>
    <t>新稲</t>
  </si>
  <si>
    <t>桜ヶ丘</t>
  </si>
  <si>
    <t>温泉町</t>
  </si>
  <si>
    <t>箕面公園</t>
  </si>
  <si>
    <t>箕面地区合計</t>
  </si>
  <si>
    <t>稲</t>
  </si>
  <si>
    <t>芝</t>
  </si>
  <si>
    <t>西宿</t>
  </si>
  <si>
    <t>今宮</t>
  </si>
  <si>
    <t>外院</t>
  </si>
  <si>
    <t>石丸</t>
  </si>
  <si>
    <t>白島</t>
  </si>
  <si>
    <t>東坊島</t>
  </si>
  <si>
    <t>西坊島</t>
  </si>
  <si>
    <t>坊島</t>
  </si>
  <si>
    <t>如意谷</t>
  </si>
  <si>
    <t>船場西</t>
  </si>
  <si>
    <t>船場東</t>
  </si>
  <si>
    <t>萱野地区合計</t>
  </si>
  <si>
    <t>大字小野原</t>
  </si>
  <si>
    <t>小野原東</t>
  </si>
  <si>
    <t>小野原西</t>
  </si>
  <si>
    <t>粟生新家</t>
  </si>
  <si>
    <t>大字粟生外院</t>
  </si>
  <si>
    <t>粟生外院</t>
  </si>
  <si>
    <t>大字粟生間谷</t>
  </si>
  <si>
    <t>粟生間谷東</t>
  </si>
  <si>
    <t>粟生間谷西</t>
  </si>
  <si>
    <t>豊川地区合計</t>
  </si>
  <si>
    <t>下止々呂美</t>
  </si>
  <si>
    <t>営業等</t>
  </si>
  <si>
    <t>区分</t>
  </si>
  <si>
    <t>調定額</t>
  </si>
  <si>
    <t>年度</t>
  </si>
  <si>
    <t>大字粟生岩阪</t>
  </si>
  <si>
    <t>大字宿久庄</t>
  </si>
  <si>
    <t>利用区分</t>
  </si>
  <si>
    <t>（単位：台）</t>
  </si>
  <si>
    <t>種別</t>
  </si>
  <si>
    <t>９１㏄～１２５㏄</t>
  </si>
  <si>
    <t>ミニカー</t>
  </si>
  <si>
    <t>軽自動車</t>
  </si>
  <si>
    <t>軽二輪車</t>
  </si>
  <si>
    <t>軽三輪車</t>
  </si>
  <si>
    <t>農耕作業用自動車</t>
  </si>
  <si>
    <t>売渡本数</t>
  </si>
  <si>
    <t>（本）</t>
  </si>
  <si>
    <t>税率</t>
  </si>
  <si>
    <t>（円）</t>
  </si>
  <si>
    <t>１ヶ月当たり調定額</t>
  </si>
  <si>
    <t>20歳以上</t>
  </si>
  <si>
    <t>１人当たり本数</t>
  </si>
  <si>
    <t>月</t>
  </si>
  <si>
    <t>資料：総務部税務室税務課</t>
  </si>
  <si>
    <t>地方揮発油
譲与税</t>
  </si>
  <si>
    <t>（単位：千円）</t>
  </si>
  <si>
    <t>＊　　　２０歳以上人口は、年度末現在（住民基本台帳による。）</t>
  </si>
  <si>
    <t>人口１人当たり本数</t>
  </si>
  <si>
    <t>人口１人当たり税額</t>
  </si>
  <si>
    <t>その１　個人市民税（課税標準段階別）納税義務者数</t>
  </si>
  <si>
    <t>居 宅（㎡）</t>
  </si>
  <si>
    <t>共同住宅（㎡）</t>
  </si>
  <si>
    <t>その他（㎡）</t>
  </si>
  <si>
    <t>3,298円</t>
  </si>
  <si>
    <t>4,618円</t>
  </si>
  <si>
    <t>1,000本</t>
  </si>
  <si>
    <t>（単位：人）</t>
  </si>
  <si>
    <t>１． 　市 　　　　税 　　　　総　 　　　括</t>
  </si>
  <si>
    <t>その１　市税収入状況及び構成比</t>
  </si>
  <si>
    <t>(単位：円、％)</t>
  </si>
  <si>
    <t>19</t>
  </si>
  <si>
    <t>20</t>
  </si>
  <si>
    <t>21</t>
  </si>
  <si>
    <t>22</t>
  </si>
  <si>
    <t>23</t>
  </si>
  <si>
    <t>調　定　額</t>
  </si>
  <si>
    <t>収　入　額</t>
  </si>
  <si>
    <t>収入率</t>
  </si>
  <si>
    <t>収入額</t>
  </si>
  <si>
    <t>構成比</t>
  </si>
  <si>
    <t>個 人</t>
  </si>
  <si>
    <t>資料 ： 総務部税務室税務課</t>
  </si>
  <si>
    <t>＊　　　現年課税分と滞納繰越分を含む。</t>
  </si>
  <si>
    <t>＊＊　 市民税には個人市民税と法人市民税を含む。</t>
  </si>
  <si>
    <t xml:space="preserve">    年 度</t>
  </si>
  <si>
    <t xml:space="preserve"> 課税標準額</t>
  </si>
  <si>
    <t>100万円 ～ 200万円</t>
  </si>
  <si>
    <t>200万円 ～ 300万円</t>
  </si>
  <si>
    <t>300万円 ～ 400万円</t>
  </si>
  <si>
    <t>400万円 ～ 550万円</t>
  </si>
  <si>
    <t>550万円 ～1,000万円</t>
  </si>
  <si>
    <t>その２　人口１人当たり及び１世帯当たり市税負担額</t>
  </si>
  <si>
    <t>（単位：円）</t>
  </si>
  <si>
    <t>１　人</t>
  </si>
  <si>
    <t>１世帯</t>
  </si>
  <si>
    <t xml:space="preserve"> 区 分</t>
  </si>
  <si>
    <t>＊＊＊市税総額には軽自動車税等その他の税目を含む。</t>
  </si>
  <si>
    <t>２． 　　市　　　　 　　　民 　　　　　　　税</t>
  </si>
  <si>
    <t>　   超   　   以下
10万円 ～ 100万円</t>
  </si>
  <si>
    <t>　　 　　　      　＊ 各年度７月１日現在</t>
  </si>
  <si>
    <t>その２　所得区分別納税義務者数及び市民税負担状況</t>
  </si>
  <si>
    <t>(単位：人、千円、％)</t>
  </si>
  <si>
    <t>総所得金額等</t>
  </si>
  <si>
    <t>資料 ： 総務部税務室税務課</t>
  </si>
  <si>
    <t>＊＊  　 平成１９年度分以降、調整控除後の数値</t>
  </si>
  <si>
    <t>＊＊＊　構成比は各項目小数点第２位以下を四捨五入 しているため、合計が１００にならないことがあります。</t>
  </si>
  <si>
    <t>市民税
所得割額</t>
  </si>
  <si>
    <t>納税義務者</t>
  </si>
  <si>
    <t>納税義務者</t>
  </si>
  <si>
    <t>総所得金額</t>
  </si>
  <si>
    <t>市民税</t>
  </si>
  <si>
    <t>所得割額</t>
  </si>
  <si>
    <t>＊　　　　各年度７月１日現在</t>
  </si>
  <si>
    <t>＊　　　各年度５月末現在</t>
  </si>
  <si>
    <t>＊＊　 （％）は構成割合を示す。</t>
  </si>
  <si>
    <t>その３　法人市民税の年度別、決算調定状況</t>
  </si>
  <si>
    <t>均 等 割</t>
  </si>
  <si>
    <t>３． 　固　 　定 　　資　 　産　 　税</t>
  </si>
  <si>
    <t>地　区</t>
  </si>
  <si>
    <t>萱野</t>
  </si>
  <si>
    <t>その１　地区・地目別課税面積</t>
  </si>
  <si>
    <t>地　目</t>
  </si>
  <si>
    <t>田　（㎡）</t>
  </si>
  <si>
    <t>畑　（㎡）</t>
  </si>
  <si>
    <t>宅 地（㎡）</t>
  </si>
  <si>
    <t>山 林（㎡）</t>
  </si>
  <si>
    <t>原 野（㎡）</t>
  </si>
  <si>
    <t>雑種地（㎡）</t>
  </si>
  <si>
    <t>合 計（㎡）</t>
  </si>
  <si>
    <t>筆 数（筆）</t>
  </si>
  <si>
    <t>地　区</t>
  </si>
  <si>
    <t>萱野</t>
  </si>
  <si>
    <t>上止々呂美</t>
  </si>
  <si>
    <t>止々呂美地区合計</t>
  </si>
  <si>
    <t>総合計</t>
  </si>
  <si>
    <t xml:space="preserve">構 成 比（％）     </t>
  </si>
  <si>
    <t>＊　　　平成24年１月１日現在</t>
  </si>
  <si>
    <t>＊＊　 免税点未満を含む。</t>
  </si>
  <si>
    <t>その２　木造家屋地区・利用区分別床面積</t>
  </si>
  <si>
    <t>寄宿舎（㎡）</t>
  </si>
  <si>
    <t>併用住宅（㎡）</t>
  </si>
  <si>
    <t>店 舗（㎡）</t>
  </si>
  <si>
    <t>その他（㎡）</t>
  </si>
  <si>
    <t>合 計（㎡）</t>
  </si>
  <si>
    <t>棟 数（棟）</t>
  </si>
  <si>
    <t>地　区</t>
  </si>
  <si>
    <t>萱野</t>
  </si>
  <si>
    <t>大字粟生間谷</t>
  </si>
  <si>
    <t>上止々呂美</t>
  </si>
  <si>
    <t>止々呂美地区合計</t>
  </si>
  <si>
    <t>総合計</t>
  </si>
  <si>
    <t xml:space="preserve">構  成  比（％）     </t>
  </si>
  <si>
    <t>その３　非木造家屋地区・利用区分別床面積</t>
  </si>
  <si>
    <t>事務所・店舗</t>
  </si>
  <si>
    <t>　住　  宅</t>
  </si>
  <si>
    <t xml:space="preserve">   工　　 場</t>
  </si>
  <si>
    <t>合　計（㎡）</t>
  </si>
  <si>
    <t>棟　数（棟）</t>
  </si>
  <si>
    <t>・百貨店  （㎡）</t>
  </si>
  <si>
    <t>　アパート （㎡）</t>
  </si>
  <si>
    <t xml:space="preserve">   倉　　 庫 （㎡）</t>
  </si>
  <si>
    <t>箕面</t>
  </si>
  <si>
    <t>大字宿久庄</t>
  </si>
  <si>
    <t>構　　 成　　 比 （％）</t>
  </si>
  <si>
    <t>資料 ： 総務部税務室税務課</t>
  </si>
  <si>
    <t>調定額</t>
  </si>
  <si>
    <t>評価総地積</t>
  </si>
  <si>
    <t>１人当たり評価地積</t>
  </si>
  <si>
    <t>（人）</t>
  </si>
  <si>
    <t xml:space="preserve">                        （円）</t>
  </si>
  <si>
    <t>（円）</t>
  </si>
  <si>
    <t>＊　　　各年度４月末現在(調定額には都市計画税を含む。</t>
  </si>
  <si>
    <t>評価総床面積</t>
  </si>
  <si>
    <t>１人当たり評価床面積</t>
  </si>
  <si>
    <t>　　　　　　　　             　（人）</t>
  </si>
  <si>
    <t>(人）</t>
  </si>
  <si>
    <t>資料 ： 総務部税務室税務課</t>
  </si>
  <si>
    <t>　　　　　　　　　　（人）</t>
  </si>
  <si>
    <t>その４　納税義務者１人当たり資産別税額・保有面積</t>
  </si>
  <si>
    <t>(1) 土     地</t>
  </si>
  <si>
    <t>納税義務者</t>
  </si>
  <si>
    <t>１人当たり税額</t>
  </si>
  <si>
    <t>年度</t>
  </si>
  <si>
    <t>（㎡）</t>
  </si>
  <si>
    <t>(2) 家     屋</t>
  </si>
  <si>
    <t>納税義務者</t>
  </si>
  <si>
    <t>１人当たり税額</t>
  </si>
  <si>
    <t>年度</t>
  </si>
  <si>
    <t>その５　納税義務者数</t>
  </si>
  <si>
    <t>固　　定　　資　　産　　税</t>
  </si>
  <si>
    <t>都　　市　　計　　画　　税</t>
  </si>
  <si>
    <t>納税義務者数</t>
  </si>
  <si>
    <t>前年度比</t>
  </si>
  <si>
    <t>（％）</t>
  </si>
  <si>
    <t xml:space="preserve">                                      （％）</t>
  </si>
  <si>
    <t>＊　　　各年度４月末現在</t>
  </si>
  <si>
    <t>＊＊　 免税点未満は除く。</t>
  </si>
  <si>
    <t>家屋</t>
  </si>
  <si>
    <t>償　　　却　　　資　　　産</t>
  </si>
  <si>
    <t>納税義務者数</t>
  </si>
  <si>
    <t>前年度比</t>
  </si>
  <si>
    <t>　　　　　　　　（％）</t>
  </si>
  <si>
    <t>　　　　　　（％）</t>
  </si>
  <si>
    <t>＊　　　各年度４月末現在</t>
  </si>
  <si>
    <t>＊＊　 免税点未満は除く。</t>
  </si>
  <si>
    <t>＊　　　各年度４月末現在(調定額には都市計画税を含む。)</t>
  </si>
  <si>
    <t>４． 　諸　　　　　　　　　　　　　税</t>
  </si>
  <si>
    <t>５１㏄～　９０㏄</t>
  </si>
  <si>
    <t>その１　軽自動車税車種別課税台数</t>
  </si>
  <si>
    <t>５０㏄　　以　下</t>
  </si>
  <si>
    <t>小　　　　　　　計</t>
  </si>
  <si>
    <t>軽四輪車（乗用）</t>
  </si>
  <si>
    <t>軽四輪車（貨物）</t>
  </si>
  <si>
    <t>小　　　　　　計</t>
  </si>
  <si>
    <t xml:space="preserve">　　　　  </t>
  </si>
  <si>
    <t>小　　　　　　計</t>
  </si>
  <si>
    <t>二 輪 の 小 型 自 動 車</t>
  </si>
  <si>
    <t>総　　　　　　　　　　　計</t>
  </si>
  <si>
    <t>＊　　　各年度４月１日現在</t>
  </si>
  <si>
    <t>その２　市　　た　　ば　　こ　　税</t>
  </si>
  <si>
    <t>（本）</t>
  </si>
  <si>
    <t xml:space="preserve"> 従量割</t>
  </si>
  <si>
    <t xml:space="preserve"> 従量割</t>
  </si>
  <si>
    <t xml:space="preserve">資料 ： 総務部税務室税務課 </t>
  </si>
  <si>
    <t>＊＊＊平成２２年１０月、税率改正。</t>
  </si>
  <si>
    <t>3,298円</t>
  </si>
  <si>
    <t>（円）</t>
  </si>
  <si>
    <t>＊＊　 売渡本数には旧３級品も含まれる。</t>
  </si>
  <si>
    <t>その３　入　　　　湯　　　　税</t>
  </si>
  <si>
    <t>４月</t>
  </si>
  <si>
    <t>５月</t>
  </si>
  <si>
    <t>６月</t>
  </si>
  <si>
    <t>7月</t>
  </si>
  <si>
    <t>８月</t>
  </si>
  <si>
    <t>９月</t>
  </si>
  <si>
    <t xml:space="preserve"> 年 度</t>
  </si>
  <si>
    <t>19年度</t>
  </si>
  <si>
    <t>20年度</t>
  </si>
  <si>
    <t>21年度</t>
  </si>
  <si>
    <t>22年度</t>
  </si>
  <si>
    <t>23年度</t>
  </si>
  <si>
    <t>区　分</t>
  </si>
  <si>
    <t>入湯客総数(人)</t>
  </si>
  <si>
    <t xml:space="preserve">課　税　標　準(人) </t>
  </si>
  <si>
    <t>税　　　　　　　 額(円)</t>
  </si>
  <si>
    <t>入湯客総数(人)</t>
  </si>
  <si>
    <t xml:space="preserve">課　税　標　準(人) </t>
  </si>
  <si>
    <t>税　　　　　　　 額(円)</t>
  </si>
  <si>
    <t xml:space="preserve">-   </t>
  </si>
  <si>
    <t>　　＊　　　地方特例交付金＝恒久的な減税の影響による地方の減収を補てんするために創設された交付金。　</t>
  </si>
  <si>
    <t>　　＊　　　所得譲与税は、平成１８年度まで</t>
  </si>
  <si>
    <t>その４　地方譲与税・各種交付金の調定額</t>
  </si>
  <si>
    <t xml:space="preserve">-   </t>
  </si>
  <si>
    <t xml:space="preserve">-   </t>
  </si>
  <si>
    <t xml:space="preserve">-   </t>
  </si>
  <si>
    <t>　　＊　　　地方揮発油譲与税は、平成21年度に新設。</t>
  </si>
  <si>
    <t>10月</t>
  </si>
  <si>
    <t>11月</t>
  </si>
  <si>
    <t>12月</t>
  </si>
  <si>
    <t>１月</t>
  </si>
  <si>
    <t>２月</t>
  </si>
  <si>
    <t>３月</t>
  </si>
  <si>
    <t>合　　計</t>
  </si>
  <si>
    <t>前年度比</t>
  </si>
  <si>
    <t>(％)</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</si>
</sst>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numFmt numFmtId="178" formatCode="#,##0.0"/>
    <numFmt numFmtId="179" formatCode="#,##0\ ;"/>
    <numFmt numFmtId="180" formatCode="\(\ 0.0%\ \)"/>
    <numFmt numFmtId="181" formatCode="\ \ \ General"/>
    <numFmt numFmtId="182" formatCode="#,##0\ \ ;"/>
    <numFmt numFmtId="183" formatCode="0.0_ "/>
    <numFmt numFmtId="184" formatCode="#,##0_ "/>
    <numFmt numFmtId="185" formatCode="#,##0.0_);[Red]\(#,##0.0\)"/>
    <numFmt numFmtId="186" formatCode="#,##0_);[Red]\(#,##0\)"/>
    <numFmt numFmtId="187" formatCode="#,##0\ \ "/>
    <numFmt numFmtId="188" formatCode="#,##0.0\ \ \ "/>
    <numFmt numFmtId="189" formatCode="#,##0\ "/>
    <numFmt numFmtId="190" formatCode="0.0\ "/>
    <numFmt numFmtId="191" formatCode="#,##0.0_ ;[Red]\-#,##0.0\ "/>
    <numFmt numFmtId="192" formatCode="0.0%"/>
    <numFmt numFmtId="193" formatCode="0.0_);[Red]\(0.0\)"/>
    <numFmt numFmtId="194" formatCode="#,##0.00_);[Red]\(#,##0.00\)"/>
    <numFmt numFmtId="195" formatCode="#,##0_ \ \ \ "/>
    <numFmt numFmtId="196" formatCode="#,##0_ \ \ \ \ "/>
    <numFmt numFmtId="197" formatCode="#,##0_ \ \ "/>
    <numFmt numFmtId="198" formatCode="#,##0\ \ \ \ "/>
    <numFmt numFmtId="199" formatCode="0_);[Red]\(0\)"/>
    <numFmt numFmtId="200" formatCode="[$-411]e\.m\.d"/>
    <numFmt numFmtId="201" formatCode="0\ \ _ "/>
    <numFmt numFmtId="202" formatCode="#,##0\ \ \ "/>
    <numFmt numFmtId="203" formatCode="\ 0.0"/>
    <numFmt numFmtId="204" formatCode="#,##0.0_ "/>
    <numFmt numFmtId="205" formatCode="#,##0_);[Red]\(#,##0\)\ \ \ \ \ \ "/>
    <numFmt numFmtId="206" formatCode="0.000_);[Red]\(0.000\)"/>
    <numFmt numFmtId="207" formatCode="0.000_ "/>
    <numFmt numFmtId="208" formatCode="0.0000_ "/>
    <numFmt numFmtId="209" formatCode="#,##0_ ;[Red]\-#,##0\ "/>
    <numFmt numFmtId="210" formatCode="0.00_ "/>
    <numFmt numFmtId="211" formatCode="0.00_);[Red]\(0.00\)"/>
    <numFmt numFmtId="212" formatCode="#,##0;[Red]#,##0"/>
    <numFmt numFmtId="213" formatCode="#,##0;&quot;△ &quot;#,##0"/>
    <numFmt numFmtId="214" formatCode="0.0;[Red]0.0"/>
    <numFmt numFmtId="215" formatCode="#,##0.00_ "/>
    <numFmt numFmtId="216" formatCode="0.000"/>
    <numFmt numFmtId="217" formatCode="0.0000"/>
    <numFmt numFmtId="218" formatCode="#,##0.0;[Red]#,##0.0"/>
    <numFmt numFmtId="219" formatCode="#,##0_);\(#,##0\)"/>
  </numFmts>
  <fonts count="37">
    <font>
      <sz val="11"/>
      <name val="ＭＳ Ｐゴシック"/>
      <family val="3"/>
    </font>
    <font>
      <sz val="10"/>
      <name val="ＭＳ 明朝"/>
      <family val="1"/>
    </font>
    <font>
      <u val="single"/>
      <sz val="10"/>
      <color indexed="12"/>
      <name val="ＭＳ 明朝"/>
      <family val="1"/>
    </font>
    <font>
      <u val="single"/>
      <sz val="10"/>
      <color indexed="36"/>
      <name val="ＭＳ 明朝"/>
      <family val="1"/>
    </font>
    <font>
      <sz val="12"/>
      <name val="ＭＳ 明朝"/>
      <family val="1"/>
    </font>
    <font>
      <sz val="10"/>
      <color indexed="8"/>
      <name val="ＭＳ 明朝"/>
      <family val="1"/>
    </font>
    <font>
      <sz val="6"/>
      <name val="ＭＳ Ｐ明朝"/>
      <family val="1"/>
    </font>
    <font>
      <sz val="6"/>
      <name val="ＭＳ 明朝"/>
      <family val="1"/>
    </font>
    <font>
      <sz val="13"/>
      <name val="ＭＳ Ｐゴシック"/>
      <family val="3"/>
    </font>
    <font>
      <sz val="15"/>
      <color indexed="8"/>
      <name val="ＭＳ Ｐ明朝"/>
      <family val="1"/>
    </font>
    <font>
      <sz val="11"/>
      <name val="ＭＳ Ｐ明朝"/>
      <family val="1"/>
    </font>
    <font>
      <sz val="10"/>
      <color indexed="8"/>
      <name val="ＭＳ Ｐ明朝"/>
      <family val="1"/>
    </font>
    <font>
      <sz val="12"/>
      <color indexed="8"/>
      <name val="ＭＳ Ｐ明朝"/>
      <family val="1"/>
    </font>
    <font>
      <sz val="11"/>
      <color indexed="8"/>
      <name val="ＭＳ Ｐ明朝"/>
      <family val="1"/>
    </font>
    <font>
      <sz val="9.4"/>
      <color indexed="8"/>
      <name val="ＭＳ Ｐ明朝"/>
      <family val="1"/>
    </font>
    <font>
      <sz val="9.4"/>
      <name val="ＭＳ Ｐ明朝"/>
      <family val="1"/>
    </font>
    <font>
      <sz val="10"/>
      <color indexed="10"/>
      <name val="ＭＳ Ｐ明朝"/>
      <family val="1"/>
    </font>
    <font>
      <sz val="10.7"/>
      <color indexed="8"/>
      <name val="ＭＳ Ｐ明朝"/>
      <family val="1"/>
    </font>
    <font>
      <sz val="10.7"/>
      <name val="ＭＳ Ｐ明朝"/>
      <family val="1"/>
    </font>
    <font>
      <sz val="15"/>
      <name val="ＭＳ Ｐゴシック"/>
      <family val="3"/>
    </font>
    <font>
      <sz val="10.7"/>
      <name val="ＭＳ Ｐゴシック"/>
      <family val="3"/>
    </font>
    <font>
      <sz val="10.3"/>
      <color indexed="8"/>
      <name val="ＭＳ Ｐ明朝"/>
      <family val="1"/>
    </font>
    <font>
      <sz val="10.3"/>
      <name val="ＭＳ Ｐゴシック"/>
      <family val="3"/>
    </font>
    <font>
      <sz val="10.3"/>
      <name val="ＭＳ Ｐ明朝"/>
      <family val="1"/>
    </font>
    <font>
      <sz val="8.3"/>
      <color indexed="8"/>
      <name val="ＭＳ Ｐ明朝"/>
      <family val="1"/>
    </font>
    <font>
      <sz val="10.5"/>
      <color indexed="8"/>
      <name val="ＭＳ Ｐ明朝"/>
      <family val="1"/>
    </font>
    <font>
      <sz val="14"/>
      <color indexed="8"/>
      <name val="ＭＳ Ｐ明朝"/>
      <family val="1"/>
    </font>
    <font>
      <sz val="13"/>
      <color indexed="8"/>
      <name val="ＭＳ Ｐ明朝"/>
      <family val="1"/>
    </font>
    <font>
      <sz val="12.5"/>
      <color indexed="8"/>
      <name val="ＭＳ Ｐ明朝"/>
      <family val="1"/>
    </font>
    <font>
      <sz val="12.5"/>
      <name val="ＭＳ Ｐ明朝"/>
      <family val="1"/>
    </font>
    <font>
      <sz val="12.5"/>
      <name val="ＭＳ Ｐゴシック"/>
      <family val="3"/>
    </font>
    <font>
      <sz val="12.5"/>
      <color indexed="8"/>
      <name val="ＭＳ Ｐゴシック"/>
      <family val="3"/>
    </font>
    <font>
      <sz val="13"/>
      <name val="ＭＳ Ｐ明朝"/>
      <family val="1"/>
    </font>
    <font>
      <sz val="10"/>
      <name val="ＭＳ Ｐゴシック"/>
      <family val="3"/>
    </font>
    <font>
      <sz val="10.5"/>
      <name val="ＭＳ Ｐゴシック"/>
      <family val="3"/>
    </font>
    <font>
      <sz val="10.3"/>
      <color indexed="8"/>
      <name val="ＭＳ Ｐゴシック"/>
      <family val="3"/>
    </font>
    <font>
      <sz val="12"/>
      <name val="ＭＳ Ｐゴシック"/>
      <family val="3"/>
    </font>
  </fonts>
  <fills count="2">
    <fill>
      <patternFill/>
    </fill>
    <fill>
      <patternFill patternType="gray125"/>
    </fill>
  </fills>
  <borders count="21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style="thin"/>
      <top>
        <color indexed="63"/>
      </top>
      <bottom style="dashed"/>
    </border>
    <border>
      <left style="thin"/>
      <right>
        <color indexed="63"/>
      </right>
      <top>
        <color indexed="63"/>
      </top>
      <bottom style="dashed"/>
    </border>
    <border>
      <left>
        <color indexed="63"/>
      </left>
      <right style="thin"/>
      <top>
        <color indexed="63"/>
      </top>
      <bottom style="dashed"/>
    </border>
    <border>
      <left style="medium"/>
      <right>
        <color indexed="63"/>
      </right>
      <top style="dashed"/>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color indexed="63"/>
      </left>
      <right style="dashed"/>
      <top style="thin"/>
      <bottom>
        <color indexed="63"/>
      </bottom>
    </border>
    <border>
      <left style="dashed"/>
      <right>
        <color indexed="63"/>
      </right>
      <top style="thin"/>
      <bottom>
        <color indexed="63"/>
      </bottom>
    </border>
    <border>
      <left>
        <color indexed="63"/>
      </left>
      <right style="dashed"/>
      <top>
        <color indexed="63"/>
      </top>
      <bottom style="medium"/>
    </border>
    <border>
      <left style="dashed"/>
      <right>
        <color indexed="63"/>
      </right>
      <top>
        <color indexed="63"/>
      </top>
      <bottom style="mediu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thin"/>
      <top style="dashed"/>
      <bottom style="dashed"/>
    </border>
    <border>
      <left>
        <color indexed="63"/>
      </left>
      <right style="dashed"/>
      <top style="dashed"/>
      <bottom style="dashed"/>
    </border>
    <border>
      <left style="dashed"/>
      <right>
        <color indexed="63"/>
      </right>
      <top style="dashed"/>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style="dashed"/>
      <bottom>
        <color indexed="63"/>
      </bottom>
    </border>
    <border>
      <left>
        <color indexed="63"/>
      </left>
      <right style="dashed"/>
      <top style="dashed"/>
      <bottom>
        <color indexed="63"/>
      </bottom>
    </border>
    <border>
      <left style="dashed"/>
      <right>
        <color indexed="63"/>
      </right>
      <top style="dashed"/>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dashed"/>
      <top style="thin"/>
      <bottom style="thin"/>
    </border>
    <border>
      <left style="dashed"/>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thin"/>
      <bottom style="dashed"/>
    </border>
    <border>
      <left>
        <color indexed="63"/>
      </left>
      <right style="dashed"/>
      <top style="thin"/>
      <bottom style="dashed"/>
    </border>
    <border>
      <left style="dashed"/>
      <right>
        <color indexed="63"/>
      </right>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dashed"/>
      <bottom style="thin"/>
    </border>
    <border>
      <left>
        <color indexed="63"/>
      </left>
      <right style="dashed"/>
      <top style="dashed"/>
      <bottom style="thin"/>
    </border>
    <border>
      <left style="dashed"/>
      <right>
        <color indexed="63"/>
      </right>
      <top style="dashed"/>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left style="thin"/>
      <right style="dashed"/>
      <top style="thin"/>
      <bottom style="medium"/>
    </border>
    <border>
      <left style="dashed"/>
      <right style="thin"/>
      <top style="thin"/>
      <bottom style="medium"/>
    </border>
    <border>
      <left style="dashed"/>
      <right style="dashed"/>
      <top style="thin"/>
      <bottom style="medium"/>
    </border>
    <border>
      <left style="dashed"/>
      <right style="medium"/>
      <top style="thin"/>
      <bottom style="medium"/>
    </border>
    <border>
      <left style="thin"/>
      <right style="dashed"/>
      <top>
        <color indexed="63"/>
      </top>
      <bottom>
        <color indexed="63"/>
      </bottom>
    </border>
    <border>
      <left style="dashed"/>
      <right style="thin"/>
      <top>
        <color indexed="63"/>
      </top>
      <bottom>
        <color indexed="63"/>
      </bottom>
    </border>
    <border>
      <left style="dashed"/>
      <right style="dashed"/>
      <top>
        <color indexed="63"/>
      </top>
      <bottom>
        <color indexed="63"/>
      </bottom>
    </border>
    <border>
      <left style="dashed"/>
      <right style="medium"/>
      <top>
        <color indexed="63"/>
      </top>
      <bottom>
        <color indexed="63"/>
      </bottom>
    </border>
    <border>
      <left style="thin"/>
      <right style="dashed"/>
      <top style="dashed"/>
      <bottom style="thin"/>
    </border>
    <border>
      <left style="dashed"/>
      <right style="thin"/>
      <top style="dashed"/>
      <bottom style="thin"/>
    </border>
    <border>
      <left style="dashed"/>
      <right style="dashed"/>
      <top style="dashed"/>
      <bottom style="thin"/>
    </border>
    <border>
      <left style="dashed"/>
      <right style="medium"/>
      <top style="dashed"/>
      <bottom style="thin"/>
    </border>
    <border>
      <left style="thin"/>
      <right style="dashed"/>
      <top style="thin"/>
      <bottom>
        <color indexed="63"/>
      </bottom>
    </border>
    <border>
      <left style="dashed"/>
      <right style="thin"/>
      <top style="thin"/>
      <bottom>
        <color indexed="63"/>
      </bottom>
    </border>
    <border>
      <left style="dashed"/>
      <right style="dashed"/>
      <top style="thin"/>
      <bottom>
        <color indexed="63"/>
      </bottom>
    </border>
    <border>
      <left style="dashed"/>
      <right style="medium"/>
      <top style="thin"/>
      <bottom>
        <color indexed="63"/>
      </bottom>
    </border>
    <border>
      <left style="thin"/>
      <right style="dashed"/>
      <top style="thin"/>
      <bottom style="dashed"/>
    </border>
    <border>
      <left style="dashed"/>
      <right style="thin"/>
      <top style="thin"/>
      <bottom style="dashed"/>
    </border>
    <border>
      <left style="dashed"/>
      <right style="dashed"/>
      <top style="thin"/>
      <bottom style="dashed"/>
    </border>
    <border>
      <left style="dashed"/>
      <right style="medium"/>
      <top style="thin"/>
      <bottom style="dashed"/>
    </border>
    <border>
      <left style="thin"/>
      <right style="dashed"/>
      <top>
        <color indexed="63"/>
      </top>
      <bottom style="medium"/>
    </border>
    <border>
      <left style="dashed"/>
      <right style="thin"/>
      <top>
        <color indexed="63"/>
      </top>
      <bottom style="medium"/>
    </border>
    <border>
      <left style="dashed"/>
      <right style="dashed"/>
      <top>
        <color indexed="63"/>
      </top>
      <bottom style="medium"/>
    </border>
    <border>
      <left style="dashed"/>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double"/>
      <right style="medium"/>
      <top style="medium"/>
      <bottom style="thin"/>
    </border>
    <border>
      <left style="medium"/>
      <right style="thin"/>
      <top style="thin"/>
      <bottom style="thin"/>
    </border>
    <border>
      <left style="thin"/>
      <right style="thin"/>
      <top style="thin"/>
      <bottom style="thin"/>
    </border>
    <border>
      <left style="double"/>
      <right style="medium"/>
      <top style="thin"/>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double"/>
      <right style="medium"/>
      <top style="thin"/>
      <bottom style="double"/>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double"/>
      <right style="medium"/>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style="double"/>
      <top style="thin"/>
      <bottom>
        <color indexed="63"/>
      </bottom>
    </border>
    <border>
      <left style="thin"/>
      <right style="double"/>
      <top style="thin"/>
      <bottom style="thin"/>
    </border>
    <border>
      <left style="thin"/>
      <right style="double"/>
      <top>
        <color indexed="63"/>
      </top>
      <bottom style="thin"/>
    </border>
    <border>
      <left style="medium"/>
      <right style="thin"/>
      <top style="thin"/>
      <bottom>
        <color indexed="63"/>
      </bottom>
    </border>
    <border>
      <left style="double"/>
      <right style="medium"/>
      <top style="thin"/>
      <bottom>
        <color indexed="63"/>
      </bottom>
    </border>
    <border>
      <left style="medium"/>
      <right style="thin"/>
      <top style="thin"/>
      <bottom style="double"/>
    </border>
    <border>
      <left style="double"/>
      <right style="medium"/>
      <top style="double"/>
      <bottom style="medium"/>
    </border>
    <border>
      <left style="double"/>
      <right style="medium"/>
      <top>
        <color indexed="63"/>
      </top>
      <bottom style="thin"/>
    </border>
    <border>
      <left style="medium"/>
      <right style="thin"/>
      <top>
        <color indexed="63"/>
      </top>
      <bottom>
        <color indexed="63"/>
      </bottom>
    </border>
    <border>
      <left style="double"/>
      <right style="medium"/>
      <top>
        <color indexed="63"/>
      </top>
      <bottom style="double"/>
    </border>
    <border>
      <left>
        <color indexed="63"/>
      </left>
      <right style="double"/>
      <top style="medium"/>
      <bottom style="thin"/>
    </border>
    <border>
      <left style="thin"/>
      <right style="double"/>
      <top style="thin"/>
      <bottom style="double"/>
    </border>
    <border>
      <left>
        <color indexed="63"/>
      </left>
      <right>
        <color indexed="63"/>
      </right>
      <top style="double"/>
      <bottom style="medium"/>
    </border>
    <border>
      <left style="double"/>
      <right style="medium"/>
      <top>
        <color indexed="63"/>
      </top>
      <bottom style="medium"/>
    </border>
    <border>
      <left style="thin"/>
      <right style="double"/>
      <top style="medium"/>
      <bottom style="thin"/>
    </border>
    <border>
      <left style="thin"/>
      <right style="double"/>
      <top style="double"/>
      <bottom style="medium"/>
    </border>
    <border>
      <left style="thin"/>
      <right style="double"/>
      <top>
        <color indexed="63"/>
      </top>
      <bottom style="medium"/>
    </border>
    <border>
      <left style="medium"/>
      <right style="thin"/>
      <top style="medium"/>
      <bottom style="medium"/>
    </border>
    <border>
      <left style="thin"/>
      <right style="thin"/>
      <top style="medium"/>
      <bottom style="medium"/>
    </border>
    <border>
      <left style="thin"/>
      <right style="double"/>
      <top style="medium"/>
      <bottom style="medium"/>
    </border>
    <border>
      <left>
        <color indexed="63"/>
      </left>
      <right style="medium"/>
      <top style="medium"/>
      <bottom style="medium"/>
    </border>
    <border>
      <left style="double"/>
      <right style="medium"/>
      <top style="medium"/>
      <bottom style="medium"/>
    </border>
    <border>
      <left style="thin"/>
      <right style="thin"/>
      <top style="medium"/>
      <bottom>
        <color indexed="63"/>
      </bottom>
    </border>
    <border>
      <left style="thin"/>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dashed"/>
      <top style="thin">
        <color indexed="8"/>
      </top>
      <bottom style="thin">
        <color indexed="8"/>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color indexed="63"/>
      </left>
      <right>
        <color indexed="63"/>
      </right>
      <top>
        <color indexed="63"/>
      </top>
      <bottom style="hair"/>
    </border>
    <border>
      <left style="medium"/>
      <right style="medium"/>
      <top style="medium"/>
      <bottom style="mediu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dashed"/>
      <top style="dashed"/>
      <bottom style="medium"/>
    </border>
    <border>
      <left style="dashed"/>
      <right style="dashed"/>
      <top style="dashed"/>
      <bottom style="medium"/>
    </border>
    <border>
      <left style="dashed"/>
      <right style="thin"/>
      <top style="dashed"/>
      <bottom style="medium"/>
    </border>
    <border>
      <left style="dashed"/>
      <right style="dashed"/>
      <top>
        <color indexed="63"/>
      </top>
      <bottom style="thin"/>
    </border>
    <border>
      <left style="dashed"/>
      <right style="thin"/>
      <top>
        <color indexed="63"/>
      </top>
      <bottom style="thin"/>
    </border>
    <border>
      <left>
        <color indexed="63"/>
      </left>
      <right style="dashed"/>
      <top>
        <color indexed="63"/>
      </top>
      <bottom style="thin"/>
    </border>
    <border>
      <left style="thin"/>
      <right style="dashed"/>
      <top>
        <color indexed="63"/>
      </top>
      <bottom style="thin"/>
    </border>
    <border>
      <left style="thin"/>
      <right>
        <color indexed="63"/>
      </right>
      <top style="medium"/>
      <bottom style="medium"/>
    </border>
    <border>
      <left>
        <color indexed="63"/>
      </left>
      <right style="thin"/>
      <top style="medium"/>
      <bottom style="medium"/>
    </border>
    <border>
      <left>
        <color indexed="63"/>
      </left>
      <right style="dashed"/>
      <top style="medium"/>
      <bottom style="dashed"/>
    </border>
    <border>
      <left style="dashed"/>
      <right style="dashed"/>
      <top style="medium"/>
      <bottom style="dashed"/>
    </border>
    <border>
      <left style="dashed"/>
      <right style="thin"/>
      <top style="medium"/>
      <bottom style="dashed"/>
    </border>
    <border>
      <left style="thin"/>
      <right style="dashed"/>
      <top style="medium"/>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ashed"/>
      <top style="dashed"/>
      <bottom style="medium"/>
    </border>
    <border>
      <left style="dashed"/>
      <right style="medium"/>
      <top style="medium"/>
      <bottom style="dashed"/>
    </border>
    <border>
      <left style="dashed"/>
      <right style="medium"/>
      <top>
        <color indexed="63"/>
      </top>
      <bottom style="thin"/>
    </border>
    <border>
      <left style="dashed"/>
      <right style="medium"/>
      <top style="dashed"/>
      <bottom style="medium"/>
    </border>
    <border>
      <left style="thin"/>
      <right style="double"/>
      <top style="medium"/>
      <bottom>
        <color indexed="63"/>
      </bottom>
    </border>
    <border>
      <left style="double"/>
      <right style="medium"/>
      <top style="medium"/>
      <bottom>
        <color indexed="63"/>
      </bottom>
    </border>
    <border>
      <left style="medium"/>
      <right>
        <color indexed="63"/>
      </right>
      <top style="double"/>
      <bottom style="mediu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thin"/>
      <right>
        <color indexed="63"/>
      </right>
      <top style="thin">
        <color indexed="8"/>
      </top>
      <bottom style="thin">
        <color indexed="8"/>
      </bottom>
    </border>
    <border>
      <left style="dashed"/>
      <right style="dashed"/>
      <top style="thin">
        <color indexed="8"/>
      </top>
      <bottom style="thin">
        <color indexed="8"/>
      </bottom>
    </border>
    <border>
      <left style="dashed"/>
      <right style="thin"/>
      <top style="thin">
        <color indexed="8"/>
      </top>
      <bottom style="thin">
        <color indexed="8"/>
      </bottom>
    </border>
    <border>
      <left style="thin"/>
      <right style="dashed"/>
      <top style="thin">
        <color indexed="8"/>
      </top>
      <bottom style="thin">
        <color indexed="8"/>
      </bottom>
    </border>
    <border>
      <left style="dashed"/>
      <right style="medium"/>
      <top style="thin">
        <color indexed="8"/>
      </top>
      <bottom style="thin">
        <color indexed="8"/>
      </bottom>
    </border>
    <border>
      <left>
        <color indexed="63"/>
      </left>
      <right style="thin"/>
      <top style="medium"/>
      <bottom style="dashed"/>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 fillId="0" borderId="0">
      <alignment horizontal="left" indent="1"/>
      <protection/>
    </xf>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1338">
    <xf numFmtId="0" fontId="0" fillId="0" borderId="0" xfId="0" applyAlignment="1">
      <alignment vertical="center"/>
    </xf>
    <xf numFmtId="0" fontId="5" fillId="0" borderId="0" xfId="24" applyFont="1" applyAlignment="1">
      <alignment vertical="center"/>
      <protection/>
    </xf>
    <xf numFmtId="0" fontId="5" fillId="0" borderId="0" xfId="24" applyFont="1" applyAlignment="1">
      <alignment horizontal="left"/>
      <protection/>
    </xf>
    <xf numFmtId="0" fontId="5" fillId="0" borderId="0" xfId="24" applyFont="1" applyBorder="1" applyAlignment="1">
      <alignment vertical="center"/>
      <protection/>
    </xf>
    <xf numFmtId="0" fontId="5" fillId="0" borderId="0" xfId="24" applyFont="1" applyBorder="1" applyAlignment="1">
      <alignment horizontal="left" vertical="center"/>
      <protection/>
    </xf>
    <xf numFmtId="0" fontId="5" fillId="0" borderId="0" xfId="24" applyFont="1" applyBorder="1" applyAlignment="1">
      <alignment horizontal="center" vertical="center"/>
      <protection/>
    </xf>
    <xf numFmtId="0" fontId="5" fillId="0" borderId="0" xfId="24" applyFont="1" applyBorder="1" applyAlignment="1">
      <alignment horizontal="left" indent="1"/>
      <protection/>
    </xf>
    <xf numFmtId="0" fontId="5" fillId="0" borderId="0" xfId="24" applyFont="1" applyAlignment="1">
      <alignment horizontal="left" indent="1"/>
      <protection/>
    </xf>
    <xf numFmtId="0" fontId="0" fillId="0" borderId="0" xfId="0" applyAlignment="1">
      <alignment horizontal="center" vertical="center"/>
    </xf>
    <xf numFmtId="0" fontId="10" fillId="0" borderId="0" xfId="0" applyFont="1" applyAlignment="1">
      <alignment vertical="center"/>
    </xf>
    <xf numFmtId="0" fontId="11" fillId="0" borderId="0" xfId="23" applyFont="1" applyAlignment="1">
      <alignment vertical="center"/>
      <protection/>
    </xf>
    <xf numFmtId="0" fontId="11" fillId="0" borderId="0" xfId="23" applyFont="1" applyBorder="1" applyAlignment="1">
      <alignment vertical="center"/>
      <protection/>
    </xf>
    <xf numFmtId="0" fontId="12" fillId="0" borderId="0" xfId="23" applyFont="1" applyBorder="1" applyAlignment="1">
      <alignment vertical="center"/>
      <protection/>
    </xf>
    <xf numFmtId="0" fontId="11" fillId="0" borderId="0" xfId="23" applyFont="1" applyAlignment="1">
      <alignment horizontal="right" vertical="center"/>
      <protection/>
    </xf>
    <xf numFmtId="0" fontId="11" fillId="0" borderId="0" xfId="23" applyFont="1" applyAlignment="1">
      <alignment horizontal="center" vertical="center"/>
      <protection/>
    </xf>
    <xf numFmtId="0" fontId="11" fillId="0" borderId="0" xfId="23" applyFont="1" applyBorder="1" applyAlignment="1">
      <alignment horizontal="center" vertical="center"/>
      <protection/>
    </xf>
    <xf numFmtId="0" fontId="13" fillId="0" borderId="0" xfId="23" applyFont="1" applyBorder="1" applyAlignment="1">
      <alignment horizontal="center" vertical="center"/>
      <protection/>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1" fillId="0" borderId="2" xfId="23" applyFont="1" applyBorder="1" applyAlignment="1">
      <alignment vertical="center"/>
      <protection/>
    </xf>
    <xf numFmtId="0" fontId="14" fillId="0" borderId="3" xfId="23" applyFont="1" applyBorder="1" applyAlignment="1">
      <alignment vertical="center"/>
      <protection/>
    </xf>
    <xf numFmtId="0" fontId="14" fillId="0" borderId="3" xfId="23" applyFont="1" applyBorder="1" applyAlignment="1">
      <alignment horizontal="right" vertical="center"/>
      <protection/>
    </xf>
    <xf numFmtId="0" fontId="14" fillId="0" borderId="4" xfId="23" applyFont="1" applyBorder="1" applyAlignment="1">
      <alignment horizontal="right" vertical="center"/>
      <protection/>
    </xf>
    <xf numFmtId="0" fontId="11" fillId="0" borderId="5" xfId="23" applyFont="1" applyBorder="1" applyAlignment="1">
      <alignment vertical="center"/>
      <protection/>
    </xf>
    <xf numFmtId="0" fontId="14" fillId="0" borderId="0" xfId="23" applyFont="1" applyBorder="1" applyAlignment="1">
      <alignment vertical="center"/>
      <protection/>
    </xf>
    <xf numFmtId="0" fontId="14" fillId="0" borderId="6" xfId="23" applyFont="1" applyBorder="1" applyAlignment="1">
      <alignment vertical="center"/>
      <protection/>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1" fillId="0" borderId="13" xfId="23" applyFont="1" applyBorder="1" applyAlignment="1">
      <alignment vertical="center"/>
      <protection/>
    </xf>
    <xf numFmtId="0" fontId="14" fillId="0" borderId="1" xfId="23" applyFont="1" applyBorder="1" applyAlignment="1">
      <alignment vertical="center"/>
      <protection/>
    </xf>
    <xf numFmtId="0" fontId="14" fillId="0" borderId="14" xfId="23" applyFont="1" applyBorder="1" applyAlignment="1">
      <alignment vertical="center"/>
      <protection/>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1" fillId="0" borderId="2" xfId="23" applyFont="1" applyBorder="1" applyAlignment="1">
      <alignment horizontal="distributed" vertical="center"/>
      <protection/>
    </xf>
    <xf numFmtId="184" fontId="14" fillId="0" borderId="0" xfId="23" applyNumberFormat="1" applyFont="1" applyBorder="1" applyAlignment="1">
      <alignment horizontal="right" vertical="center"/>
      <protection/>
    </xf>
    <xf numFmtId="184" fontId="14" fillId="0" borderId="11" xfId="23" applyNumberFormat="1" applyFont="1" applyBorder="1" applyAlignment="1">
      <alignment horizontal="right" vertical="center"/>
      <protection/>
    </xf>
    <xf numFmtId="176" fontId="14" fillId="0" borderId="0" xfId="23" applyNumberFormat="1" applyFont="1" applyBorder="1" applyAlignment="1">
      <alignment horizontal="right" vertical="center"/>
      <protection/>
    </xf>
    <xf numFmtId="2" fontId="14" fillId="0" borderId="11" xfId="23" applyNumberFormat="1" applyFont="1" applyBorder="1" applyAlignment="1">
      <alignment horizontal="right" vertical="center"/>
      <protection/>
    </xf>
    <xf numFmtId="184" fontId="14" fillId="0" borderId="17" xfId="23" applyNumberFormat="1" applyFont="1" applyBorder="1" applyAlignment="1">
      <alignment horizontal="right" vertical="center"/>
      <protection/>
    </xf>
    <xf numFmtId="184" fontId="14" fillId="0" borderId="12" xfId="23" applyNumberFormat="1" applyFont="1" applyBorder="1" applyAlignment="1">
      <alignment horizontal="right" vertical="center"/>
      <protection/>
    </xf>
    <xf numFmtId="2" fontId="14" fillId="0" borderId="0" xfId="23" applyNumberFormat="1" applyFont="1" applyBorder="1" applyAlignment="1">
      <alignment horizontal="right" vertical="center"/>
      <protection/>
    </xf>
    <xf numFmtId="2" fontId="14" fillId="0" borderId="12" xfId="23" applyNumberFormat="1" applyFont="1" applyBorder="1" applyAlignment="1">
      <alignment horizontal="right" vertical="center"/>
      <protection/>
    </xf>
    <xf numFmtId="3" fontId="14" fillId="0" borderId="17" xfId="23" applyNumberFormat="1" applyFont="1" applyBorder="1" applyAlignment="1">
      <alignment horizontal="right" vertical="center"/>
      <protection/>
    </xf>
    <xf numFmtId="3" fontId="14" fillId="0" borderId="11" xfId="23" applyNumberFormat="1" applyFont="1" applyBorder="1" applyAlignment="1">
      <alignment horizontal="right" vertical="center"/>
      <protection/>
    </xf>
    <xf numFmtId="2" fontId="14" fillId="0" borderId="6" xfId="23" applyNumberFormat="1" applyFont="1" applyBorder="1" applyAlignment="1">
      <alignment horizontal="right" vertical="center"/>
      <protection/>
    </xf>
    <xf numFmtId="0" fontId="11" fillId="0" borderId="18" xfId="23" applyFont="1" applyBorder="1" applyAlignment="1">
      <alignment horizontal="distributed" vertical="center"/>
      <protection/>
    </xf>
    <xf numFmtId="0" fontId="14" fillId="0" borderId="19" xfId="23" applyFont="1" applyBorder="1" applyAlignment="1">
      <alignment horizontal="distributed" vertical="center"/>
      <protection/>
    </xf>
    <xf numFmtId="0" fontId="14" fillId="0" borderId="19" xfId="23" applyFont="1" applyBorder="1" applyAlignment="1">
      <alignment vertical="center"/>
      <protection/>
    </xf>
    <xf numFmtId="0" fontId="14" fillId="0" borderId="20" xfId="23" applyFont="1" applyBorder="1" applyAlignment="1">
      <alignment vertical="center"/>
      <protection/>
    </xf>
    <xf numFmtId="184" fontId="14" fillId="0" borderId="19" xfId="23" applyNumberFormat="1" applyFont="1" applyBorder="1" applyAlignment="1">
      <alignment horizontal="right" vertical="center"/>
      <protection/>
    </xf>
    <xf numFmtId="184" fontId="14" fillId="0" borderId="21" xfId="23" applyNumberFormat="1" applyFont="1" applyBorder="1" applyAlignment="1">
      <alignment horizontal="right" vertical="center"/>
      <protection/>
    </xf>
    <xf numFmtId="176" fontId="14" fillId="0" borderId="19" xfId="23" applyNumberFormat="1" applyFont="1" applyBorder="1" applyAlignment="1">
      <alignment horizontal="right" vertical="center"/>
      <protection/>
    </xf>
    <xf numFmtId="210" fontId="14" fillId="0" borderId="21" xfId="23" applyNumberFormat="1" applyFont="1" applyBorder="1" applyAlignment="1">
      <alignment vertical="center"/>
      <protection/>
    </xf>
    <xf numFmtId="184" fontId="14" fillId="0" borderId="22" xfId="23" applyNumberFormat="1" applyFont="1" applyBorder="1" applyAlignment="1">
      <alignment horizontal="right" vertical="center"/>
      <protection/>
    </xf>
    <xf numFmtId="184" fontId="14" fillId="0" borderId="23" xfId="23" applyNumberFormat="1" applyFont="1" applyBorder="1" applyAlignment="1">
      <alignment horizontal="right" vertical="center"/>
      <protection/>
    </xf>
    <xf numFmtId="211" fontId="14" fillId="0" borderId="19" xfId="23" applyNumberFormat="1" applyFont="1" applyBorder="1" applyAlignment="1">
      <alignment vertical="center"/>
      <protection/>
    </xf>
    <xf numFmtId="210" fontId="14" fillId="0" borderId="23" xfId="23" applyNumberFormat="1" applyFont="1" applyBorder="1" applyAlignment="1">
      <alignment vertical="center"/>
      <protection/>
    </xf>
    <xf numFmtId="210" fontId="14" fillId="0" borderId="20" xfId="23" applyNumberFormat="1" applyFont="1" applyBorder="1" applyAlignment="1">
      <alignment vertical="center"/>
      <protection/>
    </xf>
    <xf numFmtId="0" fontId="11" fillId="0" borderId="24" xfId="23" applyFont="1" applyBorder="1" applyAlignment="1">
      <alignment horizontal="distributed" vertical="center"/>
      <protection/>
    </xf>
    <xf numFmtId="211" fontId="14" fillId="0" borderId="0" xfId="23" applyNumberFormat="1" applyFont="1" applyBorder="1" applyAlignment="1">
      <alignment vertical="center"/>
      <protection/>
    </xf>
    <xf numFmtId="211" fontId="14" fillId="0" borderId="12" xfId="23" applyNumberFormat="1" applyFont="1" applyBorder="1" applyAlignment="1">
      <alignment vertical="center"/>
      <protection/>
    </xf>
    <xf numFmtId="0" fontId="11" fillId="0" borderId="18" xfId="23" applyFont="1" applyBorder="1" applyAlignment="1">
      <alignment vertical="center"/>
      <protection/>
    </xf>
    <xf numFmtId="211" fontId="14" fillId="0" borderId="21" xfId="23" applyNumberFormat="1" applyFont="1" applyBorder="1" applyAlignment="1">
      <alignment vertical="center"/>
      <protection/>
    </xf>
    <xf numFmtId="211" fontId="14" fillId="0" borderId="23" xfId="23" applyNumberFormat="1" applyFont="1" applyBorder="1" applyAlignment="1">
      <alignment vertical="center"/>
      <protection/>
    </xf>
    <xf numFmtId="211" fontId="14" fillId="0" borderId="11" xfId="23" applyNumberFormat="1" applyFont="1" applyBorder="1" applyAlignment="1">
      <alignment vertical="center"/>
      <protection/>
    </xf>
    <xf numFmtId="210" fontId="14" fillId="0" borderId="6" xfId="23" applyNumberFormat="1" applyFont="1" applyBorder="1" applyAlignment="1">
      <alignment vertical="center"/>
      <protection/>
    </xf>
    <xf numFmtId="0" fontId="14" fillId="0" borderId="20" xfId="23" applyFont="1" applyBorder="1" applyAlignment="1">
      <alignment horizontal="distributed" vertical="center"/>
      <protection/>
    </xf>
    <xf numFmtId="0" fontId="11" fillId="0" borderId="25" xfId="23" applyFont="1" applyBorder="1" applyAlignment="1">
      <alignment vertical="center"/>
      <protection/>
    </xf>
    <xf numFmtId="0" fontId="14" fillId="0" borderId="26" xfId="23" applyFont="1" applyBorder="1" applyAlignment="1">
      <alignment vertical="center"/>
      <protection/>
    </xf>
    <xf numFmtId="0" fontId="14" fillId="0" borderId="27" xfId="23" applyFont="1" applyBorder="1" applyAlignment="1">
      <alignment horizontal="distributed" vertical="center"/>
      <protection/>
    </xf>
    <xf numFmtId="184" fontId="14" fillId="0" borderId="26" xfId="23" applyNumberFormat="1" applyFont="1" applyBorder="1" applyAlignment="1">
      <alignment horizontal="right" vertical="center"/>
      <protection/>
    </xf>
    <xf numFmtId="184" fontId="14" fillId="0" borderId="28" xfId="23" applyNumberFormat="1" applyFont="1" applyBorder="1" applyAlignment="1">
      <alignment horizontal="right" vertical="center"/>
      <protection/>
    </xf>
    <xf numFmtId="176" fontId="14" fillId="0" borderId="26" xfId="23" applyNumberFormat="1" applyFont="1" applyBorder="1" applyAlignment="1">
      <alignment horizontal="right" vertical="center"/>
      <protection/>
    </xf>
    <xf numFmtId="211" fontId="14" fillId="0" borderId="28" xfId="23" applyNumberFormat="1" applyFont="1" applyBorder="1" applyAlignment="1">
      <alignment vertical="center"/>
      <protection/>
    </xf>
    <xf numFmtId="184" fontId="14" fillId="0" borderId="29" xfId="23" applyNumberFormat="1" applyFont="1" applyBorder="1" applyAlignment="1">
      <alignment horizontal="right" vertical="center"/>
      <protection/>
    </xf>
    <xf numFmtId="184" fontId="14" fillId="0" borderId="30" xfId="23" applyNumberFormat="1" applyFont="1" applyBorder="1" applyAlignment="1">
      <alignment horizontal="right" vertical="center"/>
      <protection/>
    </xf>
    <xf numFmtId="211" fontId="14" fillId="0" borderId="26" xfId="23" applyNumberFormat="1" applyFont="1" applyBorder="1" applyAlignment="1">
      <alignment vertical="center"/>
      <protection/>
    </xf>
    <xf numFmtId="211" fontId="14" fillId="0" borderId="30" xfId="23" applyNumberFormat="1" applyFont="1" applyBorder="1" applyAlignment="1">
      <alignment vertical="center"/>
      <protection/>
    </xf>
    <xf numFmtId="210" fontId="14" fillId="0" borderId="27" xfId="23" applyNumberFormat="1" applyFont="1" applyBorder="1" applyAlignment="1">
      <alignment vertical="center"/>
      <protection/>
    </xf>
    <xf numFmtId="0" fontId="11" fillId="0" borderId="31" xfId="23" applyFont="1" applyBorder="1" applyAlignment="1">
      <alignment horizontal="distributed" vertical="center"/>
      <protection/>
    </xf>
    <xf numFmtId="0" fontId="14" fillId="0" borderId="32" xfId="23" applyFont="1" applyBorder="1" applyAlignment="1">
      <alignment vertical="center"/>
      <protection/>
    </xf>
    <xf numFmtId="0" fontId="14" fillId="0" borderId="33" xfId="23" applyFont="1" applyBorder="1" applyAlignment="1">
      <alignment vertical="center"/>
      <protection/>
    </xf>
    <xf numFmtId="184" fontId="14" fillId="0" borderId="32" xfId="23" applyNumberFormat="1" applyFont="1" applyBorder="1" applyAlignment="1">
      <alignment horizontal="right" vertical="center"/>
      <protection/>
    </xf>
    <xf numFmtId="184" fontId="14" fillId="0" borderId="34" xfId="23" applyNumberFormat="1" applyFont="1" applyBorder="1" applyAlignment="1">
      <alignment horizontal="right" vertical="center"/>
      <protection/>
    </xf>
    <xf numFmtId="176" fontId="14" fillId="0" borderId="32" xfId="23" applyNumberFormat="1" applyFont="1" applyBorder="1" applyAlignment="1">
      <alignment horizontal="right" vertical="center"/>
      <protection/>
    </xf>
    <xf numFmtId="211" fontId="14" fillId="0" borderId="34" xfId="23" applyNumberFormat="1" applyFont="1" applyBorder="1" applyAlignment="1">
      <alignment vertical="center"/>
      <protection/>
    </xf>
    <xf numFmtId="184" fontId="14" fillId="0" borderId="35" xfId="23" applyNumberFormat="1" applyFont="1" applyBorder="1" applyAlignment="1">
      <alignment horizontal="right" vertical="center"/>
      <protection/>
    </xf>
    <xf numFmtId="184" fontId="14" fillId="0" borderId="36" xfId="23" applyNumberFormat="1" applyFont="1" applyBorder="1" applyAlignment="1">
      <alignment horizontal="right" vertical="center"/>
      <protection/>
    </xf>
    <xf numFmtId="211" fontId="14" fillId="0" borderId="32" xfId="23" applyNumberFormat="1" applyFont="1" applyBorder="1" applyAlignment="1">
      <alignment vertical="center"/>
      <protection/>
    </xf>
    <xf numFmtId="211" fontId="14" fillId="0" borderId="36" xfId="23" applyNumberFormat="1" applyFont="1" applyBorder="1" applyAlignment="1">
      <alignment vertical="center"/>
      <protection/>
    </xf>
    <xf numFmtId="210" fontId="14" fillId="0" borderId="33" xfId="23" applyNumberFormat="1" applyFont="1" applyBorder="1" applyAlignment="1">
      <alignment vertical="center"/>
      <protection/>
    </xf>
    <xf numFmtId="0" fontId="14" fillId="0" borderId="27" xfId="23" applyFont="1" applyBorder="1" applyAlignment="1">
      <alignment vertical="center"/>
      <protection/>
    </xf>
    <xf numFmtId="0" fontId="11" fillId="0" borderId="5" xfId="23" applyFont="1" applyBorder="1" applyAlignment="1">
      <alignment horizontal="distributed" vertical="center"/>
      <protection/>
    </xf>
    <xf numFmtId="0" fontId="11" fillId="0" borderId="37" xfId="23" applyFont="1" applyBorder="1" applyAlignment="1">
      <alignment vertical="center"/>
      <protection/>
    </xf>
    <xf numFmtId="0" fontId="14" fillId="0" borderId="38" xfId="23" applyFont="1" applyBorder="1" applyAlignment="1">
      <alignment vertical="center"/>
      <protection/>
    </xf>
    <xf numFmtId="0" fontId="14" fillId="0" borderId="39" xfId="23" applyFont="1" applyBorder="1" applyAlignment="1">
      <alignment vertical="center"/>
      <protection/>
    </xf>
    <xf numFmtId="184" fontId="14" fillId="0" borderId="38" xfId="23" applyNumberFormat="1" applyFont="1" applyBorder="1" applyAlignment="1">
      <alignment horizontal="right" vertical="center"/>
      <protection/>
    </xf>
    <xf numFmtId="184" fontId="14" fillId="0" borderId="40" xfId="23" applyNumberFormat="1" applyFont="1" applyBorder="1" applyAlignment="1">
      <alignment horizontal="right" vertical="center"/>
      <protection/>
    </xf>
    <xf numFmtId="176" fontId="14" fillId="0" borderId="38" xfId="23" applyNumberFormat="1" applyFont="1" applyBorder="1" applyAlignment="1">
      <alignment horizontal="right" vertical="center"/>
      <protection/>
    </xf>
    <xf numFmtId="211" fontId="14" fillId="0" borderId="40" xfId="23" applyNumberFormat="1" applyFont="1" applyBorder="1" applyAlignment="1">
      <alignment vertical="center"/>
      <protection/>
    </xf>
    <xf numFmtId="184" fontId="14" fillId="0" borderId="41" xfId="23" applyNumberFormat="1" applyFont="1" applyBorder="1" applyAlignment="1">
      <alignment horizontal="right" vertical="center"/>
      <protection/>
    </xf>
    <xf numFmtId="184" fontId="14" fillId="0" borderId="42" xfId="23" applyNumberFormat="1" applyFont="1" applyBorder="1" applyAlignment="1">
      <alignment horizontal="right" vertical="center"/>
      <protection/>
    </xf>
    <xf numFmtId="211" fontId="14" fillId="0" borderId="38" xfId="23" applyNumberFormat="1" applyFont="1" applyBorder="1" applyAlignment="1">
      <alignment vertical="center"/>
      <protection/>
    </xf>
    <xf numFmtId="211" fontId="14" fillId="0" borderId="42" xfId="23" applyNumberFormat="1" applyFont="1" applyBorder="1" applyAlignment="1">
      <alignment vertical="center"/>
      <protection/>
    </xf>
    <xf numFmtId="210" fontId="14" fillId="0" borderId="39" xfId="23" applyNumberFormat="1" applyFont="1" applyBorder="1" applyAlignment="1">
      <alignment vertical="center"/>
      <protection/>
    </xf>
    <xf numFmtId="184" fontId="14" fillId="0" borderId="1" xfId="23" applyNumberFormat="1" applyFont="1" applyBorder="1" applyAlignment="1">
      <alignment horizontal="right" vertical="center"/>
      <protection/>
    </xf>
    <xf numFmtId="184" fontId="14" fillId="0" borderId="15" xfId="23" applyNumberFormat="1" applyFont="1" applyBorder="1" applyAlignment="1">
      <alignment horizontal="right" vertical="center"/>
      <protection/>
    </xf>
    <xf numFmtId="176" fontId="14" fillId="0" borderId="1" xfId="23" applyNumberFormat="1" applyFont="1" applyBorder="1" applyAlignment="1">
      <alignment horizontal="right" vertical="center"/>
      <protection/>
    </xf>
    <xf numFmtId="211" fontId="14" fillId="0" borderId="15" xfId="23" applyNumberFormat="1" applyFont="1" applyBorder="1" applyAlignment="1">
      <alignment vertical="center"/>
      <protection/>
    </xf>
    <xf numFmtId="184" fontId="14" fillId="0" borderId="43" xfId="23" applyNumberFormat="1" applyFont="1" applyBorder="1" applyAlignment="1">
      <alignment horizontal="right" vertical="center"/>
      <protection/>
    </xf>
    <xf numFmtId="184" fontId="14" fillId="0" borderId="16" xfId="23" applyNumberFormat="1" applyFont="1" applyBorder="1" applyAlignment="1">
      <alignment horizontal="right" vertical="center"/>
      <protection/>
    </xf>
    <xf numFmtId="211" fontId="14" fillId="0" borderId="1" xfId="23" applyNumberFormat="1" applyFont="1" applyBorder="1" applyAlignment="1">
      <alignment vertical="center"/>
      <protection/>
    </xf>
    <xf numFmtId="211" fontId="14" fillId="0" borderId="16" xfId="23" applyNumberFormat="1" applyFont="1" applyBorder="1" applyAlignment="1">
      <alignment vertical="center"/>
      <protection/>
    </xf>
    <xf numFmtId="210" fontId="14" fillId="0" borderId="14" xfId="23" applyNumberFormat="1" applyFont="1" applyBorder="1" applyAlignment="1">
      <alignment vertical="center"/>
      <protection/>
    </xf>
    <xf numFmtId="0" fontId="11" fillId="0" borderId="0" xfId="23" applyFont="1" applyBorder="1" applyAlignment="1">
      <alignment horizontal="right" vertical="center"/>
      <protection/>
    </xf>
    <xf numFmtId="0" fontId="16" fillId="0" borderId="0" xfId="23" applyFont="1" applyBorder="1" applyAlignment="1">
      <alignment horizontal="center" vertical="center"/>
      <protection/>
    </xf>
    <xf numFmtId="0" fontId="11" fillId="0" borderId="0" xfId="23" applyFont="1" applyAlignment="1">
      <alignment/>
      <protection/>
    </xf>
    <xf numFmtId="0" fontId="11" fillId="0" borderId="0" xfId="23" applyFont="1" applyBorder="1" applyAlignment="1">
      <alignment/>
      <protection/>
    </xf>
    <xf numFmtId="0" fontId="11" fillId="0" borderId="0" xfId="23" applyFont="1" applyAlignment="1">
      <alignment horizontal="right"/>
      <protection/>
    </xf>
    <xf numFmtId="0" fontId="17" fillId="0" borderId="0" xfId="23" applyFont="1" applyAlignment="1">
      <alignment/>
      <protection/>
    </xf>
    <xf numFmtId="0" fontId="17" fillId="0" borderId="2" xfId="23" applyFont="1" applyBorder="1" applyAlignment="1">
      <alignment horizontal="right" vertical="center"/>
      <protection/>
    </xf>
    <xf numFmtId="0" fontId="17" fillId="0" borderId="3" xfId="23" applyFont="1" applyBorder="1" applyAlignment="1">
      <alignment horizontal="right" vertical="center"/>
      <protection/>
    </xf>
    <xf numFmtId="0" fontId="17" fillId="0" borderId="5" xfId="23" applyFont="1" applyBorder="1" applyAlignment="1">
      <alignment vertical="center"/>
      <protection/>
    </xf>
    <xf numFmtId="0" fontId="17" fillId="0" borderId="0" xfId="23" applyFont="1" applyBorder="1" applyAlignment="1">
      <alignment vertical="center"/>
      <protection/>
    </xf>
    <xf numFmtId="0" fontId="17" fillId="0" borderId="6" xfId="23" applyFont="1" applyBorder="1" applyAlignment="1">
      <alignment vertical="center"/>
      <protection/>
    </xf>
    <xf numFmtId="0" fontId="17" fillId="0" borderId="5" xfId="23" applyFont="1" applyBorder="1" applyAlignment="1">
      <alignment horizontal="distributed" vertical="center"/>
      <protection/>
    </xf>
    <xf numFmtId="0" fontId="17" fillId="0" borderId="12" xfId="23" applyFont="1" applyBorder="1" applyAlignment="1">
      <alignment horizontal="distributed" vertical="center"/>
      <protection/>
    </xf>
    <xf numFmtId="0" fontId="17" fillId="0" borderId="25" xfId="23" applyFont="1" applyBorder="1" applyAlignment="1">
      <alignment horizontal="distributed" vertical="center"/>
      <protection/>
    </xf>
    <xf numFmtId="0" fontId="17" fillId="0" borderId="30" xfId="23" applyFont="1" applyBorder="1" applyAlignment="1">
      <alignment horizontal="distributed" vertical="center"/>
      <protection/>
    </xf>
    <xf numFmtId="0" fontId="17" fillId="0" borderId="44" xfId="23" applyFont="1" applyBorder="1" applyAlignment="1">
      <alignment horizontal="distributed" vertical="center"/>
      <protection/>
    </xf>
    <xf numFmtId="0" fontId="17" fillId="0" borderId="9" xfId="23" applyFont="1" applyBorder="1" applyAlignment="1">
      <alignment horizontal="distributed" vertical="center"/>
      <protection/>
    </xf>
    <xf numFmtId="0" fontId="17" fillId="0" borderId="13" xfId="23" applyFont="1" applyBorder="1" applyAlignment="1">
      <alignment horizontal="distributed" vertical="center"/>
      <protection/>
    </xf>
    <xf numFmtId="0" fontId="17" fillId="0" borderId="16" xfId="23" applyFont="1" applyBorder="1" applyAlignment="1">
      <alignment horizontal="distributed" vertical="center"/>
      <protection/>
    </xf>
    <xf numFmtId="0" fontId="11" fillId="0" borderId="0" xfId="23" applyFont="1" applyBorder="1" applyAlignment="1">
      <alignment horizontal="left" indent="1"/>
      <protection/>
    </xf>
    <xf numFmtId="0" fontId="11" fillId="0" borderId="0" xfId="23" applyFont="1" applyBorder="1" applyAlignment="1">
      <alignment horizontal="left" vertical="center" indent="1"/>
      <protection/>
    </xf>
    <xf numFmtId="0" fontId="13" fillId="0" borderId="0" xfId="23" applyFont="1" applyBorder="1" applyAlignment="1">
      <alignment/>
      <protection/>
    </xf>
    <xf numFmtId="0" fontId="13" fillId="0" borderId="0" xfId="23" applyFont="1" applyBorder="1" applyAlignment="1">
      <alignment horizontal="center"/>
      <protection/>
    </xf>
    <xf numFmtId="0" fontId="17" fillId="0" borderId="3" xfId="23" applyFont="1" applyBorder="1" applyAlignment="1">
      <alignment horizontal="right" vertical="top"/>
      <protection/>
    </xf>
    <xf numFmtId="0" fontId="17" fillId="0" borderId="3" xfId="23" applyFont="1" applyBorder="1" applyAlignment="1">
      <alignment horizontal="center" vertical="center"/>
      <protection/>
    </xf>
    <xf numFmtId="0" fontId="11" fillId="0" borderId="0" xfId="23" applyFont="1" applyBorder="1" applyAlignment="1">
      <alignment horizontal="left"/>
      <protection/>
    </xf>
    <xf numFmtId="0" fontId="17" fillId="0" borderId="25" xfId="23" applyFont="1" applyBorder="1" applyAlignment="1">
      <alignment horizontal="right" vertical="center"/>
      <protection/>
    </xf>
    <xf numFmtId="0" fontId="17" fillId="0" borderId="45" xfId="23" applyFont="1" applyBorder="1" applyAlignment="1">
      <alignment horizontal="right" vertical="center"/>
      <protection/>
    </xf>
    <xf numFmtId="184" fontId="11" fillId="0" borderId="0" xfId="23" applyNumberFormat="1" applyFont="1" applyBorder="1" applyAlignment="1">
      <alignment horizontal="center" vertical="center"/>
      <protection/>
    </xf>
    <xf numFmtId="184" fontId="17" fillId="0" borderId="45" xfId="23" applyNumberFormat="1" applyFont="1" applyBorder="1" applyAlignment="1">
      <alignment horizontal="center" vertical="center"/>
      <protection/>
    </xf>
    <xf numFmtId="186" fontId="17" fillId="0" borderId="46" xfId="23" applyNumberFormat="1" applyFont="1" applyBorder="1" applyAlignment="1">
      <alignment horizontal="center" vertical="center"/>
      <protection/>
    </xf>
    <xf numFmtId="0" fontId="11" fillId="0" borderId="0" xfId="23" applyFont="1">
      <alignment/>
      <protection/>
    </xf>
    <xf numFmtId="0" fontId="12" fillId="0" borderId="0" xfId="22" applyFont="1" applyBorder="1" applyAlignment="1">
      <alignment horizontal="center" vertical="center"/>
      <protection/>
    </xf>
    <xf numFmtId="0" fontId="13" fillId="0" borderId="0" xfId="22" applyFont="1" applyBorder="1" applyAlignment="1">
      <alignment horizontal="center" vertical="center"/>
      <protection/>
    </xf>
    <xf numFmtId="0" fontId="11" fillId="0" borderId="0" xfId="22" applyFont="1" applyAlignment="1">
      <alignment vertical="center"/>
      <protection/>
    </xf>
    <xf numFmtId="0" fontId="11" fillId="0" borderId="0" xfId="22" applyFont="1" applyBorder="1" applyAlignment="1">
      <alignment vertical="center"/>
      <protection/>
    </xf>
    <xf numFmtId="0" fontId="21" fillId="0" borderId="3" xfId="22" applyFont="1" applyBorder="1" applyAlignment="1">
      <alignment horizontal="center" vertical="top" textRotation="255"/>
      <protection/>
    </xf>
    <xf numFmtId="0" fontId="21" fillId="0" borderId="3" xfId="22" applyFont="1" applyBorder="1" applyAlignment="1">
      <alignment horizontal="right" vertical="center"/>
      <protection/>
    </xf>
    <xf numFmtId="0" fontId="21" fillId="0" borderId="4" xfId="22" applyFont="1" applyBorder="1" applyAlignment="1">
      <alignment vertical="center"/>
      <protection/>
    </xf>
    <xf numFmtId="0" fontId="21" fillId="0" borderId="3" xfId="22" applyFont="1" applyBorder="1" applyAlignment="1">
      <alignment vertical="center"/>
      <protection/>
    </xf>
    <xf numFmtId="0" fontId="21" fillId="0" borderId="3" xfId="22" applyFont="1" applyBorder="1" applyAlignment="1">
      <alignment horizontal="center" wrapText="1"/>
      <protection/>
    </xf>
    <xf numFmtId="0" fontId="21" fillId="0" borderId="47" xfId="22" applyFont="1" applyBorder="1" applyAlignment="1">
      <alignment vertical="center"/>
      <protection/>
    </xf>
    <xf numFmtId="0" fontId="21" fillId="0" borderId="48" xfId="22" applyFont="1" applyBorder="1" applyAlignment="1">
      <alignment vertical="center"/>
      <protection/>
    </xf>
    <xf numFmtId="0" fontId="13" fillId="0" borderId="49" xfId="22" applyFont="1" applyBorder="1" applyAlignment="1">
      <alignment horizontal="distributed" vertical="center"/>
      <protection/>
    </xf>
    <xf numFmtId="0" fontId="11" fillId="0" borderId="5" xfId="22" applyFont="1" applyBorder="1" applyAlignment="1">
      <alignment horizontal="distributed" vertical="center"/>
      <protection/>
    </xf>
    <xf numFmtId="0" fontId="21" fillId="0" borderId="0" xfId="22" applyFont="1" applyBorder="1" applyAlignment="1">
      <alignment horizontal="center" vertical="top" textRotation="255"/>
      <protection/>
    </xf>
    <xf numFmtId="0" fontId="21" fillId="0" borderId="0" xfId="22" applyFont="1" applyBorder="1" applyAlignment="1">
      <alignment vertical="center"/>
      <protection/>
    </xf>
    <xf numFmtId="0" fontId="21" fillId="0" borderId="6" xfId="22" applyFont="1" applyBorder="1" applyAlignment="1">
      <alignment vertical="center"/>
      <protection/>
    </xf>
    <xf numFmtId="0" fontId="21" fillId="0" borderId="0" xfId="22" applyFont="1" applyBorder="1" applyAlignment="1">
      <alignment horizontal="distributed" vertical="center"/>
      <protection/>
    </xf>
    <xf numFmtId="0" fontId="21" fillId="0" borderId="12" xfId="22" applyFont="1" applyBorder="1" applyAlignment="1">
      <alignment vertical="center"/>
      <protection/>
    </xf>
    <xf numFmtId="0" fontId="21" fillId="0" borderId="0" xfId="22" applyFont="1" applyBorder="1" applyAlignment="1">
      <alignment horizontal="distributed" vertical="center" wrapText="1"/>
      <protection/>
    </xf>
    <xf numFmtId="0" fontId="21" fillId="0" borderId="8" xfId="22" applyFont="1" applyBorder="1" applyAlignment="1">
      <alignment horizontal="center" vertical="center"/>
      <protection/>
    </xf>
    <xf numFmtId="0" fontId="21" fillId="0" borderId="50" xfId="22" applyFont="1" applyBorder="1" applyAlignment="1">
      <alignment vertical="center"/>
      <protection/>
    </xf>
    <xf numFmtId="0" fontId="21" fillId="0" borderId="51" xfId="22" applyFont="1" applyBorder="1" applyAlignment="1">
      <alignment vertical="center"/>
      <protection/>
    </xf>
    <xf numFmtId="0" fontId="21" fillId="0" borderId="8" xfId="22" applyFont="1" applyBorder="1" applyAlignment="1">
      <alignment horizontal="distributed" vertical="center"/>
      <protection/>
    </xf>
    <xf numFmtId="0" fontId="13" fillId="0" borderId="6" xfId="22" applyFont="1" applyBorder="1" applyAlignment="1">
      <alignment vertical="center"/>
      <protection/>
    </xf>
    <xf numFmtId="0" fontId="11" fillId="0" borderId="5" xfId="22" applyFont="1" applyBorder="1" applyAlignment="1">
      <alignment vertical="center"/>
      <protection/>
    </xf>
    <xf numFmtId="0" fontId="21" fillId="0" borderId="1" xfId="22" applyFont="1" applyBorder="1" applyAlignment="1">
      <alignment horizontal="center" vertical="top" textRotation="255"/>
      <protection/>
    </xf>
    <xf numFmtId="0" fontId="21" fillId="0" borderId="1" xfId="22" applyFont="1" applyBorder="1" applyAlignment="1">
      <alignment vertical="center"/>
      <protection/>
    </xf>
    <xf numFmtId="0" fontId="21" fillId="0" borderId="14" xfId="22" applyFont="1" applyBorder="1" applyAlignment="1">
      <alignment vertical="center"/>
      <protection/>
    </xf>
    <xf numFmtId="0" fontId="21" fillId="0" borderId="1" xfId="22" applyFont="1" applyBorder="1" applyAlignment="1">
      <alignment horizontal="center" vertical="center" wrapText="1"/>
      <protection/>
    </xf>
    <xf numFmtId="0" fontId="21" fillId="0" borderId="16" xfId="22" applyFont="1" applyBorder="1" applyAlignment="1">
      <alignment vertical="center"/>
      <protection/>
    </xf>
    <xf numFmtId="0" fontId="21" fillId="0" borderId="52" xfId="22" applyFont="1" applyBorder="1" applyAlignment="1">
      <alignment vertical="center"/>
      <protection/>
    </xf>
    <xf numFmtId="0" fontId="21" fillId="0" borderId="53" xfId="22" applyFont="1" applyBorder="1" applyAlignment="1">
      <alignment vertical="center"/>
      <protection/>
    </xf>
    <xf numFmtId="0" fontId="21" fillId="0" borderId="1" xfId="22" applyFont="1" applyBorder="1" applyAlignment="1">
      <alignment horizontal="distributed" vertical="center"/>
      <protection/>
    </xf>
    <xf numFmtId="0" fontId="13" fillId="0" borderId="14" xfId="22" applyFont="1" applyBorder="1" applyAlignment="1">
      <alignment vertical="center"/>
      <protection/>
    </xf>
    <xf numFmtId="3" fontId="21" fillId="0" borderId="0" xfId="22" applyNumberFormat="1" applyFont="1" applyBorder="1" applyAlignment="1">
      <alignment horizontal="right" vertical="center" wrapText="1" indent="1"/>
      <protection/>
    </xf>
    <xf numFmtId="218" fontId="21" fillId="0" borderId="0" xfId="22" applyNumberFormat="1" applyFont="1" applyFill="1" applyBorder="1" applyAlignment="1">
      <alignment horizontal="right" vertical="center" indent="1"/>
      <protection/>
    </xf>
    <xf numFmtId="0" fontId="21" fillId="0" borderId="54" xfId="22" applyFont="1" applyBorder="1" applyAlignment="1">
      <alignment vertical="center"/>
      <protection/>
    </xf>
    <xf numFmtId="0" fontId="21" fillId="0" borderId="55" xfId="22" applyFont="1" applyBorder="1" applyAlignment="1">
      <alignment vertical="center"/>
      <protection/>
    </xf>
    <xf numFmtId="0" fontId="11" fillId="0" borderId="6" xfId="22" applyFont="1" applyBorder="1" applyAlignment="1">
      <alignment vertical="center"/>
      <protection/>
    </xf>
    <xf numFmtId="0" fontId="21" fillId="0" borderId="56" xfId="22" applyFont="1" applyBorder="1" applyAlignment="1">
      <alignment vertical="center"/>
      <protection/>
    </xf>
    <xf numFmtId="0" fontId="21" fillId="0" borderId="57" xfId="22" applyFont="1" applyBorder="1" applyAlignment="1">
      <alignment horizontal="distributed" vertical="center"/>
      <protection/>
    </xf>
    <xf numFmtId="0" fontId="21" fillId="0" borderId="58" xfId="22" applyFont="1" applyBorder="1" applyAlignment="1">
      <alignment vertical="center"/>
      <protection/>
    </xf>
    <xf numFmtId="0" fontId="21" fillId="0" borderId="57" xfId="22" applyFont="1" applyBorder="1" applyAlignment="1">
      <alignment vertical="center"/>
      <protection/>
    </xf>
    <xf numFmtId="3" fontId="21" fillId="0" borderId="57" xfId="22" applyNumberFormat="1" applyFont="1" applyBorder="1" applyAlignment="1">
      <alignment horizontal="right" vertical="center" wrapText="1" indent="1"/>
      <protection/>
    </xf>
    <xf numFmtId="0" fontId="21" fillId="0" borderId="59" xfId="22" applyFont="1" applyBorder="1" applyAlignment="1">
      <alignment vertical="center"/>
      <protection/>
    </xf>
    <xf numFmtId="218" fontId="21" fillId="0" borderId="57" xfId="22" applyNumberFormat="1" applyFont="1" applyFill="1" applyBorder="1" applyAlignment="1">
      <alignment horizontal="right" vertical="center" indent="1"/>
      <protection/>
    </xf>
    <xf numFmtId="0" fontId="21" fillId="0" borderId="60" xfId="22" applyFont="1" applyBorder="1" applyAlignment="1">
      <alignment vertical="center"/>
      <protection/>
    </xf>
    <xf numFmtId="0" fontId="21" fillId="0" borderId="61" xfId="22" applyFont="1" applyBorder="1" applyAlignment="1">
      <alignment vertical="center"/>
      <protection/>
    </xf>
    <xf numFmtId="0" fontId="11" fillId="0" borderId="58" xfId="22" applyFont="1" applyBorder="1" applyAlignment="1">
      <alignment vertical="center"/>
      <protection/>
    </xf>
    <xf numFmtId="0" fontId="21" fillId="0" borderId="57" xfId="22" applyFont="1" applyBorder="1" applyAlignment="1">
      <alignment horizontal="right" vertical="center" wrapText="1" indent="1"/>
      <protection/>
    </xf>
    <xf numFmtId="38" fontId="21" fillId="0" borderId="57" xfId="17" applyFont="1" applyBorder="1" applyAlignment="1">
      <alignment horizontal="right" vertical="center" wrapText="1" indent="1"/>
    </xf>
    <xf numFmtId="0" fontId="21" fillId="0" borderId="62" xfId="22" applyFont="1" applyBorder="1" applyAlignment="1">
      <alignment vertical="center"/>
      <protection/>
    </xf>
    <xf numFmtId="0" fontId="21" fillId="0" borderId="63" xfId="22" applyFont="1" applyBorder="1" applyAlignment="1">
      <alignment horizontal="distributed" vertical="center"/>
      <protection/>
    </xf>
    <xf numFmtId="0" fontId="21" fillId="0" borderId="64" xfId="22" applyFont="1" applyBorder="1" applyAlignment="1">
      <alignment vertical="center"/>
      <protection/>
    </xf>
    <xf numFmtId="0" fontId="21" fillId="0" borderId="63" xfId="22" applyFont="1" applyBorder="1" applyAlignment="1">
      <alignment vertical="center"/>
      <protection/>
    </xf>
    <xf numFmtId="3" fontId="21" fillId="0" borderId="63" xfId="22" applyNumberFormat="1" applyFont="1" applyBorder="1" applyAlignment="1">
      <alignment horizontal="right" vertical="center" wrapText="1" indent="1"/>
      <protection/>
    </xf>
    <xf numFmtId="0" fontId="21" fillId="0" borderId="65" xfId="22" applyFont="1" applyBorder="1" applyAlignment="1">
      <alignment vertical="center"/>
      <protection/>
    </xf>
    <xf numFmtId="38" fontId="21" fillId="0" borderId="63" xfId="17" applyFont="1" applyBorder="1" applyAlignment="1">
      <alignment horizontal="right" vertical="center" wrapText="1" indent="1"/>
    </xf>
    <xf numFmtId="218" fontId="21" fillId="0" borderId="63" xfId="22" applyNumberFormat="1" applyFont="1" applyFill="1" applyBorder="1" applyAlignment="1">
      <alignment horizontal="right" vertical="center" indent="1"/>
      <protection/>
    </xf>
    <xf numFmtId="0" fontId="21" fillId="0" borderId="66" xfId="22" applyFont="1" applyBorder="1" applyAlignment="1">
      <alignment vertical="center"/>
      <protection/>
    </xf>
    <xf numFmtId="0" fontId="21" fillId="0" borderId="67" xfId="22" applyFont="1" applyBorder="1" applyAlignment="1">
      <alignment vertical="center"/>
      <protection/>
    </xf>
    <xf numFmtId="0" fontId="11" fillId="0" borderId="64" xfId="22" applyFont="1" applyBorder="1" applyAlignment="1">
      <alignment vertical="center"/>
      <protection/>
    </xf>
    <xf numFmtId="0" fontId="21" fillId="0" borderId="68" xfId="22" applyFont="1" applyBorder="1" applyAlignment="1">
      <alignment vertical="center"/>
      <protection/>
    </xf>
    <xf numFmtId="0" fontId="21" fillId="0" borderId="69" xfId="22" applyFont="1" applyBorder="1" applyAlignment="1">
      <alignment horizontal="center" vertical="center"/>
      <protection/>
    </xf>
    <xf numFmtId="0" fontId="21" fillId="0" borderId="70" xfId="22" applyFont="1" applyBorder="1" applyAlignment="1">
      <alignment vertical="center"/>
      <protection/>
    </xf>
    <xf numFmtId="0" fontId="21" fillId="0" borderId="69" xfId="22" applyFont="1" applyBorder="1" applyAlignment="1">
      <alignment vertical="center"/>
      <protection/>
    </xf>
    <xf numFmtId="3" fontId="21" fillId="0" borderId="69" xfId="22" applyNumberFormat="1" applyFont="1" applyBorder="1" applyAlignment="1">
      <alignment horizontal="right" vertical="center" wrapText="1" indent="1"/>
      <protection/>
    </xf>
    <xf numFmtId="0" fontId="21" fillId="0" borderId="71" xfId="22" applyFont="1" applyBorder="1" applyAlignment="1">
      <alignment vertical="center"/>
      <protection/>
    </xf>
    <xf numFmtId="218" fontId="21" fillId="0" borderId="69" xfId="22" applyNumberFormat="1" applyFont="1" applyFill="1" applyBorder="1" applyAlignment="1">
      <alignment horizontal="right" vertical="center" indent="1"/>
      <protection/>
    </xf>
    <xf numFmtId="0" fontId="21" fillId="0" borderId="72" xfId="22" applyFont="1" applyBorder="1" applyAlignment="1">
      <alignment vertical="center"/>
      <protection/>
    </xf>
    <xf numFmtId="0" fontId="21" fillId="0" borderId="73" xfId="22" applyFont="1" applyBorder="1" applyAlignment="1">
      <alignment vertical="center"/>
      <protection/>
    </xf>
    <xf numFmtId="0" fontId="11" fillId="0" borderId="70" xfId="22" applyFont="1" applyBorder="1" applyAlignment="1">
      <alignment vertical="center"/>
      <protection/>
    </xf>
    <xf numFmtId="0" fontId="21" fillId="0" borderId="74" xfId="22" applyFont="1" applyBorder="1" applyAlignment="1">
      <alignment vertical="center"/>
      <protection/>
    </xf>
    <xf numFmtId="0" fontId="21" fillId="0" borderId="75" xfId="22" applyFont="1" applyBorder="1" applyAlignment="1">
      <alignment horizontal="distributed" vertical="center"/>
      <protection/>
    </xf>
    <xf numFmtId="0" fontId="21" fillId="0" borderId="76" xfId="22" applyFont="1" applyBorder="1" applyAlignment="1">
      <alignment vertical="center"/>
      <protection/>
    </xf>
    <xf numFmtId="0" fontId="21" fillId="0" borderId="75" xfId="22" applyFont="1" applyBorder="1" applyAlignment="1">
      <alignment vertical="center"/>
      <protection/>
    </xf>
    <xf numFmtId="3" fontId="21" fillId="0" borderId="75" xfId="22" applyNumberFormat="1" applyFont="1" applyBorder="1" applyAlignment="1">
      <alignment horizontal="right" vertical="center" wrapText="1" indent="1"/>
      <protection/>
    </xf>
    <xf numFmtId="0" fontId="21" fillId="0" borderId="77" xfId="22" applyFont="1" applyBorder="1" applyAlignment="1">
      <alignment vertical="center"/>
      <protection/>
    </xf>
    <xf numFmtId="218" fontId="21" fillId="0" borderId="75" xfId="22" applyNumberFormat="1" applyFont="1" applyFill="1" applyBorder="1" applyAlignment="1">
      <alignment horizontal="right" vertical="center" indent="1"/>
      <protection/>
    </xf>
    <xf numFmtId="0" fontId="21" fillId="0" borderId="78" xfId="22" applyFont="1" applyBorder="1" applyAlignment="1">
      <alignment vertical="center"/>
      <protection/>
    </xf>
    <xf numFmtId="0" fontId="21" fillId="0" borderId="79" xfId="22" applyFont="1" applyBorder="1" applyAlignment="1">
      <alignment vertical="center"/>
      <protection/>
    </xf>
    <xf numFmtId="0" fontId="11" fillId="0" borderId="76" xfId="22" applyFont="1" applyBorder="1" applyAlignment="1">
      <alignment vertical="center"/>
      <protection/>
    </xf>
    <xf numFmtId="0" fontId="21" fillId="0" borderId="80" xfId="22" applyFont="1" applyBorder="1" applyAlignment="1">
      <alignment vertical="center"/>
      <protection/>
    </xf>
    <xf numFmtId="0" fontId="21" fillId="0" borderId="81" xfId="22" applyFont="1" applyBorder="1" applyAlignment="1">
      <alignment horizontal="distributed" vertical="center"/>
      <protection/>
    </xf>
    <xf numFmtId="0" fontId="21" fillId="0" borderId="82" xfId="22" applyFont="1" applyBorder="1" applyAlignment="1">
      <alignment vertical="center"/>
      <protection/>
    </xf>
    <xf numFmtId="0" fontId="21" fillId="0" borderId="81" xfId="22" applyFont="1" applyBorder="1" applyAlignment="1">
      <alignment vertical="center"/>
      <protection/>
    </xf>
    <xf numFmtId="3" fontId="21" fillId="0" borderId="81" xfId="22" applyNumberFormat="1" applyFont="1" applyBorder="1" applyAlignment="1">
      <alignment horizontal="right" vertical="center" wrapText="1" indent="1"/>
      <protection/>
    </xf>
    <xf numFmtId="0" fontId="21" fillId="0" borderId="83" xfId="22" applyFont="1" applyBorder="1" applyAlignment="1">
      <alignment vertical="center"/>
      <protection/>
    </xf>
    <xf numFmtId="38" fontId="21" fillId="0" borderId="81" xfId="17" applyFont="1" applyBorder="1" applyAlignment="1">
      <alignment horizontal="right" vertical="center" wrapText="1" indent="1"/>
    </xf>
    <xf numFmtId="218" fontId="21" fillId="0" borderId="81" xfId="22" applyNumberFormat="1" applyFont="1" applyFill="1" applyBorder="1" applyAlignment="1">
      <alignment horizontal="right" vertical="center" indent="1"/>
      <protection/>
    </xf>
    <xf numFmtId="0" fontId="21" fillId="0" borderId="84" xfId="22" applyFont="1" applyBorder="1" applyAlignment="1">
      <alignment vertical="center"/>
      <protection/>
    </xf>
    <xf numFmtId="0" fontId="21" fillId="0" borderId="85" xfId="22" applyFont="1" applyBorder="1" applyAlignment="1">
      <alignment vertical="center"/>
      <protection/>
    </xf>
    <xf numFmtId="0" fontId="11" fillId="0" borderId="82" xfId="22" applyFont="1" applyBorder="1" applyAlignment="1">
      <alignment vertical="center"/>
      <protection/>
    </xf>
    <xf numFmtId="3" fontId="21" fillId="0" borderId="8" xfId="22" applyNumberFormat="1" applyFont="1" applyBorder="1" applyAlignment="1">
      <alignment horizontal="right" vertical="center" wrapText="1" indent="1"/>
      <protection/>
    </xf>
    <xf numFmtId="218" fontId="21" fillId="0" borderId="8" xfId="22" applyNumberFormat="1" applyFont="1" applyFill="1" applyBorder="1" applyAlignment="1">
      <alignment horizontal="right" vertical="center" indent="1"/>
      <protection/>
    </xf>
    <xf numFmtId="0" fontId="21" fillId="0" borderId="86" xfId="22" applyFont="1" applyBorder="1" applyAlignment="1">
      <alignment vertical="center"/>
      <protection/>
    </xf>
    <xf numFmtId="0" fontId="21" fillId="0" borderId="10" xfId="22" applyFont="1" applyBorder="1" applyAlignment="1">
      <alignment vertical="center"/>
      <protection/>
    </xf>
    <xf numFmtId="0" fontId="21" fillId="0" borderId="8" xfId="22" applyFont="1" applyBorder="1" applyAlignment="1">
      <alignment vertical="center"/>
      <protection/>
    </xf>
    <xf numFmtId="0" fontId="21" fillId="0" borderId="9" xfId="22" applyFont="1" applyBorder="1" applyAlignment="1">
      <alignment vertical="center"/>
      <protection/>
    </xf>
    <xf numFmtId="0" fontId="11" fillId="0" borderId="10" xfId="22" applyFont="1" applyBorder="1" applyAlignment="1">
      <alignment vertical="center"/>
      <protection/>
    </xf>
    <xf numFmtId="0" fontId="21" fillId="0" borderId="8" xfId="22" applyNumberFormat="1" applyFont="1" applyFill="1" applyBorder="1" applyAlignment="1">
      <alignment horizontal="right" vertical="center" indent="1"/>
      <protection/>
    </xf>
    <xf numFmtId="185" fontId="21" fillId="0" borderId="57" xfId="22" applyNumberFormat="1" applyFont="1" applyFill="1" applyBorder="1" applyAlignment="1">
      <alignment horizontal="right" vertical="center" indent="1"/>
      <protection/>
    </xf>
    <xf numFmtId="185" fontId="21" fillId="0" borderId="63" xfId="22" applyNumberFormat="1" applyFont="1" applyFill="1" applyBorder="1" applyAlignment="1">
      <alignment horizontal="right" vertical="center" indent="1"/>
      <protection/>
    </xf>
    <xf numFmtId="0" fontId="21" fillId="0" borderId="87" xfId="22" applyFont="1" applyBorder="1" applyAlignment="1">
      <alignment vertical="center"/>
      <protection/>
    </xf>
    <xf numFmtId="0" fontId="21" fillId="0" borderId="88" xfId="22" applyFont="1" applyBorder="1" applyAlignment="1">
      <alignment horizontal="center" vertical="center"/>
      <protection/>
    </xf>
    <xf numFmtId="0" fontId="21" fillId="0" borderId="89" xfId="22" applyFont="1" applyBorder="1" applyAlignment="1">
      <alignment vertical="center"/>
      <protection/>
    </xf>
    <xf numFmtId="0" fontId="21" fillId="0" borderId="88" xfId="22" applyFont="1" applyBorder="1" applyAlignment="1">
      <alignment vertical="center"/>
      <protection/>
    </xf>
    <xf numFmtId="3" fontId="21" fillId="0" borderId="88" xfId="22" applyNumberFormat="1" applyFont="1" applyBorder="1" applyAlignment="1">
      <alignment horizontal="right" vertical="center" wrapText="1" indent="1"/>
      <protection/>
    </xf>
    <xf numFmtId="0" fontId="21" fillId="0" borderId="90" xfId="22" applyFont="1" applyBorder="1" applyAlignment="1">
      <alignment vertical="center"/>
      <protection/>
    </xf>
    <xf numFmtId="185" fontId="21" fillId="0" borderId="88" xfId="22" applyNumberFormat="1" applyFont="1" applyFill="1" applyBorder="1" applyAlignment="1">
      <alignment horizontal="right" vertical="center" indent="1"/>
      <protection/>
    </xf>
    <xf numFmtId="0" fontId="21" fillId="0" borderId="91" xfId="22" applyFont="1" applyBorder="1" applyAlignment="1">
      <alignment vertical="center"/>
      <protection/>
    </xf>
    <xf numFmtId="0" fontId="21" fillId="0" borderId="92" xfId="22" applyFont="1" applyBorder="1" applyAlignment="1">
      <alignment vertical="center"/>
      <protection/>
    </xf>
    <xf numFmtId="218" fontId="21" fillId="0" borderId="88" xfId="22" applyNumberFormat="1" applyFont="1" applyFill="1" applyBorder="1" applyAlignment="1">
      <alignment horizontal="right" vertical="center" indent="1"/>
      <protection/>
    </xf>
    <xf numFmtId="0" fontId="11" fillId="0" borderId="89" xfId="22" applyFont="1" applyBorder="1" applyAlignment="1">
      <alignment vertical="center"/>
      <protection/>
    </xf>
    <xf numFmtId="0" fontId="11" fillId="0" borderId="0" xfId="22" applyFont="1" applyBorder="1" applyAlignment="1">
      <alignment horizontal="left" indent="1"/>
      <protection/>
    </xf>
    <xf numFmtId="0" fontId="11" fillId="0" borderId="0" xfId="22" applyFont="1" applyAlignment="1">
      <alignment/>
      <protection/>
    </xf>
    <xf numFmtId="0" fontId="11" fillId="0" borderId="0" xfId="22" applyFont="1" applyAlignment="1">
      <alignment horizontal="left" indent="1"/>
      <protection/>
    </xf>
    <xf numFmtId="0" fontId="11" fillId="0" borderId="0" xfId="23" applyFont="1" applyBorder="1" applyAlignment="1">
      <alignment horizontal="center" vertical="top"/>
      <protection/>
    </xf>
    <xf numFmtId="0" fontId="24" fillId="0" borderId="0" xfId="23" applyFont="1" applyBorder="1" applyAlignment="1">
      <alignment horizontal="right" vertical="top"/>
      <protection/>
    </xf>
    <xf numFmtId="0" fontId="25" fillId="0" borderId="2" xfId="23" applyFont="1" applyBorder="1" applyAlignment="1">
      <alignment vertical="center"/>
      <protection/>
    </xf>
    <xf numFmtId="0" fontId="25" fillId="0" borderId="4" xfId="23" applyFont="1" applyBorder="1" applyAlignment="1">
      <alignment textRotation="255"/>
      <protection/>
    </xf>
    <xf numFmtId="0" fontId="25" fillId="0" borderId="3" xfId="23" applyFont="1" applyBorder="1" applyAlignment="1">
      <alignment horizontal="distributed" vertical="center"/>
      <protection/>
    </xf>
    <xf numFmtId="0" fontId="25" fillId="0" borderId="3" xfId="23" applyFont="1" applyBorder="1" applyAlignment="1">
      <alignment vertical="center"/>
      <protection/>
    </xf>
    <xf numFmtId="0" fontId="25" fillId="0" borderId="4" xfId="23" applyFont="1" applyBorder="1" applyAlignment="1">
      <alignment vertical="center"/>
      <protection/>
    </xf>
    <xf numFmtId="0" fontId="25" fillId="0" borderId="6" xfId="23" applyFont="1" applyBorder="1" applyAlignment="1">
      <alignment vertical="center"/>
      <protection/>
    </xf>
    <xf numFmtId="0" fontId="25" fillId="0" borderId="0" xfId="23" applyFont="1" applyBorder="1" applyAlignment="1">
      <alignment horizontal="distributed" vertical="center"/>
      <protection/>
    </xf>
    <xf numFmtId="0" fontId="25" fillId="0" borderId="14" xfId="23" applyFont="1" applyBorder="1" applyAlignment="1">
      <alignment vertical="center"/>
      <protection/>
    </xf>
    <xf numFmtId="0" fontId="25" fillId="0" borderId="1" xfId="23" applyFont="1" applyBorder="1" applyAlignment="1">
      <alignment horizontal="distributed" vertical="center"/>
      <protection/>
    </xf>
    <xf numFmtId="0" fontId="25" fillId="0" borderId="93" xfId="23" applyFont="1" applyBorder="1" applyAlignment="1">
      <alignment horizontal="center" vertical="center"/>
      <protection/>
    </xf>
    <xf numFmtId="0" fontId="25" fillId="0" borderId="94" xfId="23" applyFont="1" applyBorder="1" applyAlignment="1">
      <alignment horizontal="center" vertical="center"/>
      <protection/>
    </xf>
    <xf numFmtId="0" fontId="25" fillId="0" borderId="95" xfId="23" applyFont="1" applyBorder="1" applyAlignment="1">
      <alignment horizontal="center" vertical="center"/>
      <protection/>
    </xf>
    <xf numFmtId="0" fontId="25" fillId="0" borderId="96" xfId="23" applyFont="1" applyBorder="1" applyAlignment="1">
      <alignment horizontal="center" vertical="center"/>
      <protection/>
    </xf>
    <xf numFmtId="184" fontId="25" fillId="0" borderId="12" xfId="23" applyNumberFormat="1" applyFont="1" applyBorder="1" applyAlignment="1">
      <alignment horizontal="right" vertical="center"/>
      <protection/>
    </xf>
    <xf numFmtId="212" fontId="25" fillId="0" borderId="97" xfId="23" applyNumberFormat="1" applyFont="1" applyBorder="1" applyAlignment="1">
      <alignment horizontal="center" vertical="center"/>
      <protection/>
    </xf>
    <xf numFmtId="212" fontId="25" fillId="0" borderId="98" xfId="23" applyNumberFormat="1" applyFont="1" applyBorder="1" applyAlignment="1">
      <alignment horizontal="center" vertical="center"/>
      <protection/>
    </xf>
    <xf numFmtId="212" fontId="25" fillId="0" borderId="99" xfId="23" applyNumberFormat="1" applyFont="1" applyBorder="1" applyAlignment="1">
      <alignment horizontal="center" vertical="center"/>
      <protection/>
    </xf>
    <xf numFmtId="212" fontId="25" fillId="0" borderId="100" xfId="23" applyNumberFormat="1" applyFont="1" applyBorder="1" applyAlignment="1">
      <alignment horizontal="center" vertical="center"/>
      <protection/>
    </xf>
    <xf numFmtId="184" fontId="25" fillId="0" borderId="30" xfId="23" applyNumberFormat="1" applyFont="1" applyBorder="1" applyAlignment="1">
      <alignment vertical="center"/>
      <protection/>
    </xf>
    <xf numFmtId="180" fontId="25" fillId="0" borderId="101" xfId="15" applyNumberFormat="1" applyFont="1" applyBorder="1" applyAlignment="1">
      <alignment horizontal="center" vertical="center"/>
    </xf>
    <xf numFmtId="180" fontId="25" fillId="0" borderId="102" xfId="15" applyNumberFormat="1" applyFont="1" applyBorder="1" applyAlignment="1">
      <alignment horizontal="center" vertical="center"/>
    </xf>
    <xf numFmtId="180" fontId="25" fillId="0" borderId="103" xfId="15" applyNumberFormat="1" applyFont="1" applyBorder="1" applyAlignment="1">
      <alignment horizontal="center" vertical="center"/>
    </xf>
    <xf numFmtId="180" fontId="25" fillId="0" borderId="104" xfId="15" applyNumberFormat="1" applyFont="1" applyBorder="1" applyAlignment="1">
      <alignment horizontal="center" vertical="center"/>
    </xf>
    <xf numFmtId="184" fontId="25" fillId="0" borderId="12" xfId="23" applyNumberFormat="1" applyFont="1" applyBorder="1" applyAlignment="1">
      <alignment vertical="center"/>
      <protection/>
    </xf>
    <xf numFmtId="184" fontId="25" fillId="0" borderId="9" xfId="23" applyNumberFormat="1" applyFont="1" applyBorder="1" applyAlignment="1">
      <alignment horizontal="right" vertical="center"/>
      <protection/>
    </xf>
    <xf numFmtId="212" fontId="25" fillId="0" borderId="105" xfId="23" applyNumberFormat="1" applyFont="1" applyBorder="1" applyAlignment="1">
      <alignment horizontal="center" vertical="center"/>
      <protection/>
    </xf>
    <xf numFmtId="212" fontId="25" fillId="0" borderId="106" xfId="23" applyNumberFormat="1" applyFont="1" applyBorder="1" applyAlignment="1">
      <alignment horizontal="center" vertical="center"/>
      <protection/>
    </xf>
    <xf numFmtId="212" fontId="25" fillId="0" borderId="107" xfId="23" applyNumberFormat="1" applyFont="1" applyBorder="1" applyAlignment="1">
      <alignment horizontal="center" vertical="center"/>
      <protection/>
    </xf>
    <xf numFmtId="212" fontId="25" fillId="0" borderId="108" xfId="23" applyNumberFormat="1" applyFont="1" applyBorder="1" applyAlignment="1">
      <alignment horizontal="center" vertical="center"/>
      <protection/>
    </xf>
    <xf numFmtId="212" fontId="25" fillId="0" borderId="109" xfId="23" applyNumberFormat="1" applyFont="1" applyBorder="1" applyAlignment="1">
      <alignment horizontal="center" vertical="center"/>
      <protection/>
    </xf>
    <xf numFmtId="212" fontId="25" fillId="0" borderId="110" xfId="23" applyNumberFormat="1" applyFont="1" applyBorder="1" applyAlignment="1">
      <alignment horizontal="center" vertical="center"/>
      <protection/>
    </xf>
    <xf numFmtId="212" fontId="25" fillId="0" borderId="111" xfId="23" applyNumberFormat="1" applyFont="1" applyBorder="1" applyAlignment="1">
      <alignment horizontal="center" vertical="center"/>
      <protection/>
    </xf>
    <xf numFmtId="212" fontId="25" fillId="0" borderId="112" xfId="23" applyNumberFormat="1" applyFont="1" applyBorder="1" applyAlignment="1">
      <alignment horizontal="center" vertical="center"/>
      <protection/>
    </xf>
    <xf numFmtId="180" fontId="25" fillId="0" borderId="97" xfId="15" applyNumberFormat="1" applyFont="1" applyBorder="1" applyAlignment="1">
      <alignment horizontal="center" vertical="center"/>
    </xf>
    <xf numFmtId="180" fontId="25" fillId="0" borderId="98" xfId="15" applyNumberFormat="1" applyFont="1" applyBorder="1" applyAlignment="1">
      <alignment horizontal="center" vertical="center"/>
    </xf>
    <xf numFmtId="180" fontId="25" fillId="0" borderId="99" xfId="15" applyNumberFormat="1" applyFont="1" applyBorder="1" applyAlignment="1">
      <alignment horizontal="center" vertical="center"/>
    </xf>
    <xf numFmtId="180" fontId="25" fillId="0" borderId="100" xfId="15" applyNumberFormat="1" applyFont="1" applyBorder="1" applyAlignment="1">
      <alignment horizontal="center" vertical="center"/>
    </xf>
    <xf numFmtId="184" fontId="25" fillId="0" borderId="16" xfId="23" applyNumberFormat="1" applyFont="1" applyBorder="1" applyAlignment="1">
      <alignment vertical="center"/>
      <protection/>
    </xf>
    <xf numFmtId="180" fontId="25" fillId="0" borderId="113" xfId="15" applyNumberFormat="1" applyFont="1" applyBorder="1" applyAlignment="1">
      <alignment horizontal="center" vertical="center"/>
    </xf>
    <xf numFmtId="180" fontId="25" fillId="0" borderId="114" xfId="15" applyNumberFormat="1" applyFont="1" applyBorder="1" applyAlignment="1">
      <alignment horizontal="center" vertical="center"/>
    </xf>
    <xf numFmtId="180" fontId="25" fillId="0" borderId="115" xfId="15" applyNumberFormat="1" applyFont="1" applyBorder="1" applyAlignment="1">
      <alignment horizontal="center" vertical="center"/>
    </xf>
    <xf numFmtId="180" fontId="25" fillId="0" borderId="116" xfId="15" applyNumberFormat="1" applyFont="1" applyBorder="1" applyAlignment="1">
      <alignment horizontal="center" vertical="center"/>
    </xf>
    <xf numFmtId="3" fontId="11" fillId="0" borderId="0" xfId="23" applyNumberFormat="1" applyFont="1" applyAlignment="1">
      <alignment vertical="center"/>
      <protection/>
    </xf>
    <xf numFmtId="3" fontId="11" fillId="0" borderId="0" xfId="23" applyNumberFormat="1" applyFont="1" applyBorder="1" applyAlignment="1">
      <alignment vertical="center"/>
      <protection/>
    </xf>
    <xf numFmtId="0" fontId="9" fillId="0" borderId="0" xfId="24" applyFont="1" applyBorder="1" applyAlignment="1">
      <alignment horizontal="center" vertical="center"/>
      <protection/>
    </xf>
    <xf numFmtId="0" fontId="13" fillId="0" borderId="0" xfId="24" applyFont="1" applyAlignment="1">
      <alignment vertical="center"/>
      <protection/>
    </xf>
    <xf numFmtId="0" fontId="13" fillId="0" borderId="0" xfId="24" applyFont="1" applyBorder="1" applyAlignment="1">
      <alignment vertical="center"/>
      <protection/>
    </xf>
    <xf numFmtId="0" fontId="13" fillId="0" borderId="0" xfId="24" applyFont="1" applyBorder="1" applyAlignment="1">
      <alignment horizontal="right" vertical="center"/>
      <protection/>
    </xf>
    <xf numFmtId="0" fontId="13" fillId="0" borderId="1" xfId="24" applyFont="1" applyBorder="1" applyAlignment="1">
      <alignment horizontal="right" vertical="center"/>
      <protection/>
    </xf>
    <xf numFmtId="0" fontId="21" fillId="0" borderId="2" xfId="24" applyFont="1" applyBorder="1" applyAlignment="1">
      <alignment vertical="center"/>
      <protection/>
    </xf>
    <xf numFmtId="0" fontId="21" fillId="0" borderId="3" xfId="24" applyFont="1" applyBorder="1" applyAlignment="1">
      <alignment horizontal="right" vertical="center"/>
      <protection/>
    </xf>
    <xf numFmtId="0" fontId="21" fillId="0" borderId="4" xfId="23" applyFont="1" applyBorder="1" applyAlignment="1">
      <alignment horizontal="right" vertical="center"/>
      <protection/>
    </xf>
    <xf numFmtId="0" fontId="21" fillId="0" borderId="117" xfId="24" applyFont="1" applyBorder="1" applyAlignment="1">
      <alignment horizontal="center" vertical="center"/>
      <protection/>
    </xf>
    <xf numFmtId="0" fontId="21" fillId="0" borderId="5" xfId="24" applyFont="1" applyBorder="1" applyAlignment="1">
      <alignment vertical="center"/>
      <protection/>
    </xf>
    <xf numFmtId="0" fontId="21" fillId="0" borderId="0" xfId="24" applyFont="1" applyBorder="1" applyAlignment="1">
      <alignment vertical="center"/>
      <protection/>
    </xf>
    <xf numFmtId="0" fontId="21" fillId="0" borderId="6" xfId="24" applyFont="1" applyBorder="1" applyAlignment="1">
      <alignment vertical="center"/>
      <protection/>
    </xf>
    <xf numFmtId="0" fontId="23" fillId="0" borderId="118" xfId="0" applyFont="1" applyBorder="1" applyAlignment="1">
      <alignment horizontal="center" vertical="center"/>
    </xf>
    <xf numFmtId="0" fontId="21" fillId="0" borderId="119" xfId="24" applyFont="1" applyBorder="1" applyAlignment="1">
      <alignment vertical="center"/>
      <protection/>
    </xf>
    <xf numFmtId="0" fontId="21" fillId="0" borderId="120" xfId="24" applyFont="1" applyBorder="1" applyAlignment="1">
      <alignment horizontal="distributed" vertical="center"/>
      <protection/>
    </xf>
    <xf numFmtId="0" fontId="21" fillId="0" borderId="120" xfId="23" applyFont="1" applyBorder="1" applyAlignment="1">
      <alignment horizontal="distributed" vertical="center"/>
      <protection/>
    </xf>
    <xf numFmtId="0" fontId="21" fillId="0" borderId="49" xfId="23" applyFont="1" applyBorder="1" applyAlignment="1">
      <alignment horizontal="distributed" vertical="center"/>
      <protection/>
    </xf>
    <xf numFmtId="184" fontId="21" fillId="0" borderId="121" xfId="24" applyNumberFormat="1" applyFont="1" applyBorder="1" applyAlignment="1">
      <alignment vertical="center"/>
      <protection/>
    </xf>
    <xf numFmtId="184" fontId="21" fillId="0" borderId="122" xfId="24" applyNumberFormat="1" applyFont="1" applyBorder="1" applyAlignment="1">
      <alignment vertical="center"/>
      <protection/>
    </xf>
    <xf numFmtId="184" fontId="21" fillId="0" borderId="123" xfId="24" applyNumberFormat="1" applyFont="1" applyBorder="1" applyAlignment="1">
      <alignment vertical="center"/>
      <protection/>
    </xf>
    <xf numFmtId="184" fontId="21" fillId="0" borderId="48" xfId="24" applyNumberFormat="1" applyFont="1" applyBorder="1" applyAlignment="1">
      <alignment vertical="center"/>
      <protection/>
    </xf>
    <xf numFmtId="184" fontId="21" fillId="0" borderId="124" xfId="24" applyNumberFormat="1" applyFont="1" applyBorder="1" applyAlignment="1">
      <alignment vertical="center"/>
      <protection/>
    </xf>
    <xf numFmtId="186" fontId="13" fillId="0" borderId="0" xfId="24" applyNumberFormat="1" applyFont="1" applyAlignment="1">
      <alignment horizontal="right" vertical="center"/>
      <protection/>
    </xf>
    <xf numFmtId="0" fontId="21" fillId="0" borderId="45" xfId="24" applyFont="1" applyBorder="1" applyAlignment="1">
      <alignment vertical="center"/>
      <protection/>
    </xf>
    <xf numFmtId="0" fontId="21" fillId="0" borderId="69" xfId="24" applyFont="1" applyBorder="1" applyAlignment="1">
      <alignment horizontal="distributed" vertical="center"/>
      <protection/>
    </xf>
    <xf numFmtId="0" fontId="21" fillId="0" borderId="69" xfId="23" applyFont="1" applyBorder="1" applyAlignment="1">
      <alignment horizontal="distributed" vertical="center"/>
      <protection/>
    </xf>
    <xf numFmtId="0" fontId="21" fillId="0" borderId="70" xfId="23" applyFont="1" applyBorder="1" applyAlignment="1">
      <alignment horizontal="distributed" vertical="center"/>
      <protection/>
    </xf>
    <xf numFmtId="184" fontId="21" fillId="0" borderId="125" xfId="24" applyNumberFormat="1" applyFont="1" applyBorder="1" applyAlignment="1">
      <alignment vertical="center"/>
      <protection/>
    </xf>
    <xf numFmtId="184" fontId="21" fillId="0" borderId="126" xfId="24" applyNumberFormat="1" applyFont="1" applyBorder="1" applyAlignment="1">
      <alignment vertical="center"/>
      <protection/>
    </xf>
    <xf numFmtId="184" fontId="21" fillId="0" borderId="71" xfId="24" applyNumberFormat="1" applyFont="1" applyBorder="1" applyAlignment="1">
      <alignment vertical="center"/>
      <protection/>
    </xf>
    <xf numFmtId="184" fontId="21" fillId="0" borderId="68" xfId="24" applyNumberFormat="1" applyFont="1" applyBorder="1" applyAlignment="1">
      <alignment vertical="center"/>
      <protection/>
    </xf>
    <xf numFmtId="184" fontId="21" fillId="0" borderId="127" xfId="24" applyNumberFormat="1" applyFont="1" applyBorder="1" applyAlignment="1">
      <alignment vertical="center"/>
      <protection/>
    </xf>
    <xf numFmtId="0" fontId="21" fillId="0" borderId="128" xfId="24" applyFont="1" applyBorder="1" applyAlignment="1">
      <alignment vertical="center"/>
      <protection/>
    </xf>
    <xf numFmtId="0" fontId="21" fillId="0" borderId="129" xfId="24" applyFont="1" applyBorder="1" applyAlignment="1">
      <alignment horizontal="distributed" vertical="center"/>
      <protection/>
    </xf>
    <xf numFmtId="0" fontId="21" fillId="0" borderId="129" xfId="23" applyFont="1" applyBorder="1" applyAlignment="1">
      <alignment horizontal="distributed" vertical="center"/>
      <protection/>
    </xf>
    <xf numFmtId="0" fontId="21" fillId="0" borderId="130" xfId="23" applyFont="1" applyBorder="1" applyAlignment="1">
      <alignment horizontal="distributed" vertical="center"/>
      <protection/>
    </xf>
    <xf numFmtId="184" fontId="21" fillId="0" borderId="0" xfId="24" applyNumberFormat="1" applyFont="1" applyAlignment="1">
      <alignment vertical="center"/>
      <protection/>
    </xf>
    <xf numFmtId="184" fontId="21" fillId="0" borderId="131" xfId="24" applyNumberFormat="1" applyFont="1" applyBorder="1" applyAlignment="1">
      <alignment vertical="center"/>
      <protection/>
    </xf>
    <xf numFmtId="184" fontId="21" fillId="0" borderId="132" xfId="24" applyNumberFormat="1" applyFont="1" applyBorder="1" applyAlignment="1">
      <alignment vertical="center"/>
      <protection/>
    </xf>
    <xf numFmtId="184" fontId="21" fillId="0" borderId="133" xfId="24" applyNumberFormat="1" applyFont="1" applyBorder="1" applyAlignment="1">
      <alignment vertical="center"/>
      <protection/>
    </xf>
    <xf numFmtId="184" fontId="21" fillId="0" borderId="134" xfId="24" applyNumberFormat="1" applyFont="1" applyBorder="1" applyAlignment="1">
      <alignment vertical="center"/>
      <protection/>
    </xf>
    <xf numFmtId="0" fontId="21" fillId="0" borderId="135" xfId="24" applyFont="1" applyBorder="1" applyAlignment="1">
      <alignment horizontal="center" vertical="center"/>
      <protection/>
    </xf>
    <xf numFmtId="184" fontId="21" fillId="0" borderId="136" xfId="24" applyNumberFormat="1" applyFont="1" applyBorder="1" applyAlignment="1">
      <alignment vertical="center"/>
      <protection/>
    </xf>
    <xf numFmtId="184" fontId="21" fillId="0" borderId="137" xfId="24" applyNumberFormat="1" applyFont="1" applyBorder="1" applyAlignment="1">
      <alignment vertical="center"/>
      <protection/>
    </xf>
    <xf numFmtId="184" fontId="21" fillId="0" borderId="138" xfId="24" applyNumberFormat="1" applyFont="1" applyBorder="1" applyAlignment="1">
      <alignment vertical="center"/>
      <protection/>
    </xf>
    <xf numFmtId="0" fontId="21" fillId="0" borderId="25" xfId="24" applyFont="1" applyBorder="1" applyAlignment="1">
      <alignment vertical="center"/>
      <protection/>
    </xf>
    <xf numFmtId="0" fontId="21" fillId="0" borderId="26" xfId="24" applyFont="1" applyBorder="1" applyAlignment="1">
      <alignment horizontal="distributed" vertical="center"/>
      <protection/>
    </xf>
    <xf numFmtId="0" fontId="21" fillId="0" borderId="26" xfId="23" applyFont="1" applyBorder="1" applyAlignment="1">
      <alignment horizontal="distributed" vertical="center"/>
      <protection/>
    </xf>
    <xf numFmtId="0" fontId="21" fillId="0" borderId="27" xfId="23" applyFont="1" applyBorder="1" applyAlignment="1">
      <alignment horizontal="distributed" vertical="center"/>
      <protection/>
    </xf>
    <xf numFmtId="184" fontId="21" fillId="0" borderId="139" xfId="24" applyNumberFormat="1" applyFont="1" applyBorder="1" applyAlignment="1">
      <alignment vertical="center"/>
      <protection/>
    </xf>
    <xf numFmtId="184" fontId="21" fillId="0" borderId="28" xfId="24" applyNumberFormat="1" applyFont="1" applyBorder="1" applyAlignment="1">
      <alignment vertical="center"/>
      <protection/>
    </xf>
    <xf numFmtId="184" fontId="21" fillId="0" borderId="30" xfId="24" applyNumberFormat="1" applyFont="1" applyBorder="1" applyAlignment="1">
      <alignment vertical="center"/>
      <protection/>
    </xf>
    <xf numFmtId="184" fontId="21" fillId="0" borderId="140" xfId="24" applyNumberFormat="1" applyFont="1" applyBorder="1" applyAlignment="1">
      <alignment vertical="center"/>
      <protection/>
    </xf>
    <xf numFmtId="184" fontId="21" fillId="0" borderId="141" xfId="24" applyNumberFormat="1" applyFont="1" applyBorder="1" applyAlignment="1">
      <alignment vertical="center"/>
      <protection/>
    </xf>
    <xf numFmtId="184" fontId="21" fillId="0" borderId="142" xfId="24" applyNumberFormat="1" applyFont="1" applyBorder="1" applyAlignment="1">
      <alignment vertical="center"/>
      <protection/>
    </xf>
    <xf numFmtId="184" fontId="21" fillId="0" borderId="143" xfId="24" applyNumberFormat="1" applyFont="1" applyBorder="1" applyAlignment="1">
      <alignment vertical="center"/>
      <protection/>
    </xf>
    <xf numFmtId="0" fontId="21" fillId="0" borderId="44" xfId="24" applyFont="1" applyBorder="1" applyAlignment="1">
      <alignment vertical="center"/>
      <protection/>
    </xf>
    <xf numFmtId="0" fontId="21" fillId="0" borderId="8" xfId="24" applyFont="1" applyBorder="1" applyAlignment="1">
      <alignment horizontal="distributed" vertical="center"/>
      <protection/>
    </xf>
    <xf numFmtId="0" fontId="21" fillId="0" borderId="8" xfId="23" applyFont="1" applyBorder="1" applyAlignment="1">
      <alignment horizontal="distributed" vertical="center"/>
      <protection/>
    </xf>
    <xf numFmtId="0" fontId="21" fillId="0" borderId="10" xfId="23" applyFont="1" applyBorder="1" applyAlignment="1">
      <alignment horizontal="distributed" vertical="center"/>
      <protection/>
    </xf>
    <xf numFmtId="184" fontId="21" fillId="0" borderId="144" xfId="24" applyNumberFormat="1" applyFont="1" applyBorder="1" applyAlignment="1">
      <alignment vertical="center"/>
      <protection/>
    </xf>
    <xf numFmtId="184" fontId="21" fillId="0" borderId="7" xfId="24" applyNumberFormat="1" applyFont="1" applyBorder="1" applyAlignment="1">
      <alignment vertical="center"/>
      <protection/>
    </xf>
    <xf numFmtId="184" fontId="21" fillId="0" borderId="9" xfId="24" applyNumberFormat="1" applyFont="1" applyBorder="1" applyAlignment="1">
      <alignment vertical="center"/>
      <protection/>
    </xf>
    <xf numFmtId="184" fontId="21" fillId="0" borderId="145" xfId="24" applyNumberFormat="1" applyFont="1" applyBorder="1" applyAlignment="1">
      <alignment vertical="center"/>
      <protection/>
    </xf>
    <xf numFmtId="186" fontId="13" fillId="0" borderId="0" xfId="24" applyNumberFormat="1" applyFont="1" applyBorder="1" applyAlignment="1">
      <alignment horizontal="right" vertical="center"/>
      <protection/>
    </xf>
    <xf numFmtId="0" fontId="21" fillId="0" borderId="129" xfId="23" applyFont="1" applyBorder="1" applyAlignment="1">
      <alignment vertical="center"/>
      <protection/>
    </xf>
    <xf numFmtId="0" fontId="21" fillId="0" borderId="130" xfId="23" applyFont="1" applyBorder="1" applyAlignment="1">
      <alignment vertical="center"/>
      <protection/>
    </xf>
    <xf numFmtId="184" fontId="21" fillId="0" borderId="146" xfId="24" applyNumberFormat="1" applyFont="1" applyBorder="1" applyAlignment="1">
      <alignment vertical="center"/>
      <protection/>
    </xf>
    <xf numFmtId="184" fontId="21" fillId="0" borderId="29" xfId="24" applyNumberFormat="1" applyFont="1" applyBorder="1" applyAlignment="1">
      <alignment vertical="center"/>
      <protection/>
    </xf>
    <xf numFmtId="0" fontId="21" fillId="0" borderId="135" xfId="23" applyFont="1" applyBorder="1" applyAlignment="1">
      <alignment horizontal="distributed" vertical="center"/>
      <protection/>
    </xf>
    <xf numFmtId="184" fontId="21" fillId="0" borderId="147" xfId="24" applyNumberFormat="1" applyFont="1" applyBorder="1" applyAlignment="1">
      <alignment vertical="center"/>
      <protection/>
    </xf>
    <xf numFmtId="0" fontId="21" fillId="0" borderId="26" xfId="23" applyFont="1" applyBorder="1" applyAlignment="1">
      <alignment vertical="center"/>
      <protection/>
    </xf>
    <xf numFmtId="0" fontId="21" fillId="0" borderId="27" xfId="23" applyFont="1" applyBorder="1" applyAlignment="1">
      <alignment vertical="center"/>
      <protection/>
    </xf>
    <xf numFmtId="0" fontId="21" fillId="0" borderId="69" xfId="23" applyFont="1" applyBorder="1" applyAlignment="1">
      <alignment vertical="center"/>
      <protection/>
    </xf>
    <xf numFmtId="0" fontId="21" fillId="0" borderId="70" xfId="23" applyFont="1" applyBorder="1" applyAlignment="1">
      <alignment vertical="center"/>
      <protection/>
    </xf>
    <xf numFmtId="184" fontId="21" fillId="0" borderId="148" xfId="24" applyNumberFormat="1" applyFont="1" applyBorder="1" applyAlignment="1">
      <alignment vertical="center"/>
      <protection/>
    </xf>
    <xf numFmtId="0" fontId="21" fillId="0" borderId="69" xfId="24" applyFont="1" applyBorder="1" applyAlignment="1">
      <alignment horizontal="center" vertical="center"/>
      <protection/>
    </xf>
    <xf numFmtId="0" fontId="21" fillId="0" borderId="0" xfId="24" applyFont="1" applyBorder="1" applyAlignment="1">
      <alignment horizontal="distributed" vertical="center"/>
      <protection/>
    </xf>
    <xf numFmtId="0" fontId="21" fillId="0" borderId="0" xfId="23" applyFont="1" applyBorder="1" applyAlignment="1">
      <alignment vertical="center"/>
      <protection/>
    </xf>
    <xf numFmtId="0" fontId="21" fillId="0" borderId="6" xfId="23" applyFont="1" applyBorder="1" applyAlignment="1">
      <alignment vertical="center"/>
      <protection/>
    </xf>
    <xf numFmtId="184" fontId="21" fillId="0" borderId="149" xfId="24" applyNumberFormat="1" applyFont="1" applyBorder="1" applyAlignment="1">
      <alignment vertical="center"/>
      <protection/>
    </xf>
    <xf numFmtId="184" fontId="21" fillId="0" borderId="11" xfId="24" applyNumberFormat="1" applyFont="1" applyBorder="1" applyAlignment="1">
      <alignment vertical="center"/>
      <protection/>
    </xf>
    <xf numFmtId="184" fontId="21" fillId="0" borderId="12" xfId="24" applyNumberFormat="1" applyFont="1" applyBorder="1" applyAlignment="1">
      <alignment vertical="center"/>
      <protection/>
    </xf>
    <xf numFmtId="184" fontId="21" fillId="0" borderId="150" xfId="24" applyNumberFormat="1" applyFont="1" applyBorder="1" applyAlignment="1">
      <alignment vertical="center"/>
      <protection/>
    </xf>
    <xf numFmtId="0" fontId="21" fillId="0" borderId="135" xfId="24" applyFont="1" applyBorder="1" applyAlignment="1">
      <alignment vertical="center"/>
      <protection/>
    </xf>
    <xf numFmtId="0" fontId="21" fillId="0" borderId="3" xfId="24" applyFont="1" applyBorder="1" applyAlignment="1">
      <alignment horizontal="distributed" vertical="center"/>
      <protection/>
    </xf>
    <xf numFmtId="184" fontId="21" fillId="0" borderId="151" xfId="24" applyNumberFormat="1" applyFont="1" applyBorder="1" applyAlignment="1">
      <alignment vertical="center"/>
      <protection/>
    </xf>
    <xf numFmtId="184" fontId="21" fillId="0" borderId="49" xfId="24" applyNumberFormat="1" applyFont="1" applyBorder="1" applyAlignment="1">
      <alignment vertical="center"/>
      <protection/>
    </xf>
    <xf numFmtId="0" fontId="21" fillId="0" borderId="128" xfId="24" applyFont="1" applyBorder="1" applyAlignment="1">
      <alignment horizontal="distributed" vertical="center"/>
      <protection/>
    </xf>
    <xf numFmtId="0" fontId="21" fillId="0" borderId="0" xfId="23" applyFont="1" applyBorder="1" applyAlignment="1">
      <alignment horizontal="distributed" vertical="center"/>
      <protection/>
    </xf>
    <xf numFmtId="0" fontId="21" fillId="0" borderId="6" xfId="23" applyFont="1" applyBorder="1" applyAlignment="1">
      <alignment horizontal="distributed" vertical="center"/>
      <protection/>
    </xf>
    <xf numFmtId="184" fontId="21" fillId="0" borderId="152" xfId="24" applyNumberFormat="1" applyFont="1" applyBorder="1" applyAlignment="1">
      <alignment vertical="center"/>
      <protection/>
    </xf>
    <xf numFmtId="0" fontId="21" fillId="0" borderId="153" xfId="24" applyFont="1" applyBorder="1" applyAlignment="1">
      <alignment horizontal="distributed" vertical="center" shrinkToFit="1"/>
      <protection/>
    </xf>
    <xf numFmtId="0" fontId="21" fillId="0" borderId="1" xfId="24" applyFont="1" applyBorder="1" applyAlignment="1">
      <alignment horizontal="distributed" vertical="center"/>
      <protection/>
    </xf>
    <xf numFmtId="184" fontId="21" fillId="0" borderId="118" xfId="24" applyNumberFormat="1" applyFont="1" applyBorder="1" applyAlignment="1">
      <alignment vertical="center"/>
      <protection/>
    </xf>
    <xf numFmtId="184" fontId="21" fillId="0" borderId="15" xfId="24" applyNumberFormat="1" applyFont="1" applyBorder="1" applyAlignment="1">
      <alignment vertical="center"/>
      <protection/>
    </xf>
    <xf numFmtId="184" fontId="21" fillId="0" borderId="43" xfId="24" applyNumberFormat="1" applyFont="1" applyBorder="1" applyAlignment="1">
      <alignment vertical="center"/>
      <protection/>
    </xf>
    <xf numFmtId="184" fontId="21" fillId="0" borderId="154" xfId="24" applyNumberFormat="1" applyFont="1" applyBorder="1" applyAlignment="1">
      <alignment vertical="center"/>
      <protection/>
    </xf>
    <xf numFmtId="0" fontId="21" fillId="0" borderId="14" xfId="24" applyNumberFormat="1" applyFont="1" applyBorder="1" applyAlignment="1">
      <alignment vertical="center"/>
      <protection/>
    </xf>
    <xf numFmtId="215" fontId="21" fillId="0" borderId="16" xfId="24" applyNumberFormat="1" applyFont="1" applyBorder="1" applyAlignment="1">
      <alignment horizontal="right" vertical="center" indent="1"/>
      <protection/>
    </xf>
    <xf numFmtId="215" fontId="21" fillId="0" borderId="43" xfId="24" applyNumberFormat="1" applyFont="1" applyBorder="1" applyAlignment="1">
      <alignment horizontal="right" vertical="center" indent="1"/>
      <protection/>
    </xf>
    <xf numFmtId="0" fontId="21" fillId="0" borderId="154" xfId="24" applyFont="1" applyBorder="1" applyAlignment="1">
      <alignment horizontal="right" vertical="center"/>
      <protection/>
    </xf>
    <xf numFmtId="0" fontId="13" fillId="0" borderId="0" xfId="24" applyFont="1" applyAlignment="1">
      <alignment horizontal="left" indent="1"/>
      <protection/>
    </xf>
    <xf numFmtId="0" fontId="13" fillId="0" borderId="0" xfId="24" applyFont="1" applyAlignment="1">
      <alignment horizontal="right" vertical="center"/>
      <protection/>
    </xf>
    <xf numFmtId="0" fontId="12" fillId="0" borderId="0" xfId="24" applyFont="1" applyBorder="1" applyAlignment="1">
      <alignment horizontal="center" vertical="center"/>
      <protection/>
    </xf>
    <xf numFmtId="184" fontId="21" fillId="0" borderId="155" xfId="24" applyNumberFormat="1" applyFont="1" applyBorder="1" applyAlignment="1">
      <alignment vertical="center"/>
      <protection/>
    </xf>
    <xf numFmtId="3" fontId="11" fillId="0" borderId="0" xfId="24" applyNumberFormat="1" applyFont="1" applyBorder="1" applyAlignment="1">
      <alignment horizontal="right" vertical="center"/>
      <protection/>
    </xf>
    <xf numFmtId="0" fontId="11" fillId="0" borderId="0" xfId="24" applyFont="1" applyBorder="1" applyAlignment="1">
      <alignment horizontal="right" vertical="center"/>
      <protection/>
    </xf>
    <xf numFmtId="3" fontId="13" fillId="0" borderId="0" xfId="24" applyNumberFormat="1" applyFont="1" applyBorder="1" applyAlignment="1">
      <alignment vertical="center"/>
      <protection/>
    </xf>
    <xf numFmtId="184" fontId="21" fillId="0" borderId="136" xfId="24" applyNumberFormat="1" applyFont="1" applyBorder="1" applyAlignment="1">
      <alignment horizontal="right" vertical="center"/>
      <protection/>
    </xf>
    <xf numFmtId="184" fontId="21" fillId="0" borderId="156" xfId="24" applyNumberFormat="1" applyFont="1" applyBorder="1" applyAlignment="1">
      <alignment vertical="center"/>
      <protection/>
    </xf>
    <xf numFmtId="184" fontId="21" fillId="0" borderId="157" xfId="24" applyNumberFormat="1" applyFont="1" applyBorder="1" applyAlignment="1">
      <alignment vertical="center"/>
      <protection/>
    </xf>
    <xf numFmtId="184" fontId="21" fillId="0" borderId="158" xfId="24" applyNumberFormat="1" applyFont="1" applyBorder="1" applyAlignment="1">
      <alignment vertical="center"/>
      <protection/>
    </xf>
    <xf numFmtId="184" fontId="21" fillId="0" borderId="159" xfId="24" applyNumberFormat="1" applyFont="1" applyBorder="1" applyAlignment="1">
      <alignment vertical="center"/>
      <protection/>
    </xf>
    <xf numFmtId="184" fontId="21" fillId="0" borderId="160" xfId="24" applyNumberFormat="1" applyFont="1" applyBorder="1" applyAlignment="1">
      <alignment vertical="center"/>
      <protection/>
    </xf>
    <xf numFmtId="184" fontId="21" fillId="0" borderId="161" xfId="24" applyNumberFormat="1" applyFont="1" applyBorder="1" applyAlignment="1">
      <alignment vertical="center"/>
      <protection/>
    </xf>
    <xf numFmtId="185" fontId="21" fillId="0" borderId="118" xfId="24" applyNumberFormat="1" applyFont="1" applyBorder="1" applyAlignment="1">
      <alignment horizontal="right" vertical="center" indent="1"/>
      <protection/>
    </xf>
    <xf numFmtId="185" fontId="21" fillId="0" borderId="16" xfId="24" applyNumberFormat="1" applyFont="1" applyBorder="1" applyAlignment="1">
      <alignment horizontal="right" vertical="center" indent="1"/>
      <protection/>
    </xf>
    <xf numFmtId="186" fontId="21" fillId="0" borderId="162" xfId="24" applyNumberFormat="1" applyFont="1" applyBorder="1" applyAlignment="1">
      <alignment horizontal="right" vertical="center"/>
      <protection/>
    </xf>
    <xf numFmtId="0" fontId="13" fillId="0" borderId="0" xfId="24" applyFont="1" applyAlignment="1">
      <alignment horizontal="left"/>
      <protection/>
    </xf>
    <xf numFmtId="0" fontId="11" fillId="0" borderId="0" xfId="24" applyFont="1" applyBorder="1" applyAlignment="1">
      <alignment horizontal="center" vertical="center"/>
      <protection/>
    </xf>
    <xf numFmtId="0" fontId="13" fillId="0" borderId="1" xfId="24" applyFont="1" applyBorder="1" applyAlignment="1">
      <alignment vertical="center"/>
      <protection/>
    </xf>
    <xf numFmtId="0" fontId="21" fillId="0" borderId="2" xfId="24" applyFont="1" applyBorder="1" applyAlignment="1">
      <alignment horizontal="distributed"/>
      <protection/>
    </xf>
    <xf numFmtId="0" fontId="21" fillId="0" borderId="163" xfId="24" applyFont="1" applyBorder="1" applyAlignment="1">
      <alignment vertical="center"/>
      <protection/>
    </xf>
    <xf numFmtId="0" fontId="13" fillId="0" borderId="0" xfId="24" applyFont="1" applyAlignment="1">
      <alignment horizontal="distributed"/>
      <protection/>
    </xf>
    <xf numFmtId="0" fontId="21" fillId="0" borderId="0" xfId="24" applyFont="1" applyBorder="1" applyAlignment="1">
      <alignment horizontal="center" vertical="top"/>
      <protection/>
    </xf>
    <xf numFmtId="0" fontId="23" fillId="0" borderId="15" xfId="0" applyFont="1" applyBorder="1" applyAlignment="1">
      <alignment horizontal="left" vertical="center"/>
    </xf>
    <xf numFmtId="0" fontId="23" fillId="0" borderId="15" xfId="0" applyFont="1" applyBorder="1" applyAlignment="1">
      <alignment vertical="center"/>
    </xf>
    <xf numFmtId="0" fontId="13" fillId="0" borderId="0" xfId="24" applyFont="1" applyAlignment="1">
      <alignment horizontal="center" vertical="top"/>
      <protection/>
    </xf>
    <xf numFmtId="212" fontId="21" fillId="0" borderId="121" xfId="24" applyNumberFormat="1" applyFont="1" applyBorder="1" applyAlignment="1">
      <alignment horizontal="right" vertical="center" indent="1"/>
      <protection/>
    </xf>
    <xf numFmtId="212" fontId="21" fillId="0" borderId="122" xfId="24" applyNumberFormat="1" applyFont="1" applyBorder="1" applyAlignment="1">
      <alignment horizontal="right" vertical="center" indent="1"/>
      <protection/>
    </xf>
    <xf numFmtId="212" fontId="21" fillId="0" borderId="123" xfId="24" applyNumberFormat="1" applyFont="1" applyBorder="1" applyAlignment="1">
      <alignment horizontal="right" vertical="center" indent="1"/>
      <protection/>
    </xf>
    <xf numFmtId="212" fontId="21" fillId="0" borderId="155" xfId="24" applyNumberFormat="1" applyFont="1" applyBorder="1" applyAlignment="1">
      <alignment horizontal="right" vertical="center" indent="1"/>
      <protection/>
    </xf>
    <xf numFmtId="212" fontId="21" fillId="0" borderId="49" xfId="24" applyNumberFormat="1" applyFont="1" applyBorder="1" applyAlignment="1">
      <alignment horizontal="right" vertical="center" indent="2"/>
      <protection/>
    </xf>
    <xf numFmtId="212" fontId="21" fillId="0" borderId="125" xfId="24" applyNumberFormat="1" applyFont="1" applyBorder="1" applyAlignment="1">
      <alignment horizontal="right" vertical="center" indent="1"/>
      <protection/>
    </xf>
    <xf numFmtId="212" fontId="21" fillId="0" borderId="126" xfId="24" applyNumberFormat="1" applyFont="1" applyBorder="1" applyAlignment="1">
      <alignment horizontal="right" vertical="center" indent="1"/>
      <protection/>
    </xf>
    <xf numFmtId="212" fontId="21" fillId="0" borderId="71" xfId="24" applyNumberFormat="1" applyFont="1" applyBorder="1" applyAlignment="1">
      <alignment horizontal="right" vertical="center" indent="1"/>
      <protection/>
    </xf>
    <xf numFmtId="212" fontId="21" fillId="0" borderId="142" xfId="24" applyNumberFormat="1" applyFont="1" applyBorder="1" applyAlignment="1">
      <alignment horizontal="right" vertical="center" indent="1"/>
      <protection/>
    </xf>
    <xf numFmtId="212" fontId="21" fillId="0" borderId="70" xfId="24" applyNumberFormat="1" applyFont="1" applyBorder="1" applyAlignment="1">
      <alignment horizontal="right" vertical="center" indent="2"/>
      <protection/>
    </xf>
    <xf numFmtId="212" fontId="21" fillId="0" borderId="146" xfId="24" applyNumberFormat="1" applyFont="1" applyBorder="1" applyAlignment="1">
      <alignment horizontal="right" vertical="center" indent="1"/>
      <protection/>
    </xf>
    <xf numFmtId="212" fontId="21" fillId="0" borderId="132" xfId="24" applyNumberFormat="1" applyFont="1" applyBorder="1" applyAlignment="1">
      <alignment horizontal="right" vertical="center" indent="1"/>
      <protection/>
    </xf>
    <xf numFmtId="212" fontId="21" fillId="0" borderId="133" xfId="24" applyNumberFormat="1" applyFont="1" applyBorder="1" applyAlignment="1">
      <alignment horizontal="right" vertical="center" indent="1"/>
      <protection/>
    </xf>
    <xf numFmtId="212" fontId="21" fillId="0" borderId="130" xfId="24" applyNumberFormat="1" applyFont="1" applyBorder="1" applyAlignment="1">
      <alignment horizontal="right" vertical="center" indent="2"/>
      <protection/>
    </xf>
    <xf numFmtId="212" fontId="21" fillId="0" borderId="136" xfId="24" applyNumberFormat="1" applyFont="1" applyBorder="1" applyAlignment="1">
      <alignment horizontal="right" vertical="center" indent="1"/>
      <protection/>
    </xf>
    <xf numFmtId="212" fontId="21" fillId="0" borderId="137" xfId="24" applyNumberFormat="1" applyFont="1" applyBorder="1" applyAlignment="1">
      <alignment horizontal="right" vertical="center" indent="1"/>
      <protection/>
    </xf>
    <xf numFmtId="212" fontId="21" fillId="0" borderId="164" xfId="24" applyNumberFormat="1" applyFont="1" applyBorder="1" applyAlignment="1">
      <alignment horizontal="right" vertical="center" indent="1"/>
      <protection/>
    </xf>
    <xf numFmtId="212" fontId="21" fillId="0" borderId="147" xfId="24" applyNumberFormat="1" applyFont="1" applyBorder="1" applyAlignment="1">
      <alignment horizontal="right" vertical="center" indent="2"/>
      <protection/>
    </xf>
    <xf numFmtId="212" fontId="21" fillId="0" borderId="139" xfId="24" applyNumberFormat="1" applyFont="1" applyBorder="1" applyAlignment="1">
      <alignment horizontal="right" vertical="center" indent="1"/>
      <protection/>
    </xf>
    <xf numFmtId="212" fontId="21" fillId="0" borderId="28" xfId="24" applyNumberFormat="1" applyFont="1" applyBorder="1" applyAlignment="1">
      <alignment horizontal="right" vertical="center" indent="1"/>
      <protection/>
    </xf>
    <xf numFmtId="212" fontId="21" fillId="0" borderId="30" xfId="24" applyNumberFormat="1" applyFont="1" applyBorder="1" applyAlignment="1">
      <alignment horizontal="right" vertical="center" indent="1"/>
      <protection/>
    </xf>
    <xf numFmtId="212" fontId="21" fillId="0" borderId="27" xfId="24" applyNumberFormat="1" applyFont="1" applyBorder="1" applyAlignment="1">
      <alignment horizontal="right" vertical="center" indent="2"/>
      <protection/>
    </xf>
    <xf numFmtId="212" fontId="21" fillId="0" borderId="144" xfId="24" applyNumberFormat="1" applyFont="1" applyBorder="1" applyAlignment="1">
      <alignment horizontal="right" vertical="center" indent="1"/>
      <protection/>
    </xf>
    <xf numFmtId="212" fontId="21" fillId="0" borderId="7" xfId="24" applyNumberFormat="1" applyFont="1" applyBorder="1" applyAlignment="1">
      <alignment horizontal="right" vertical="center" indent="1"/>
      <protection/>
    </xf>
    <xf numFmtId="212" fontId="21" fillId="0" borderId="9" xfId="24" applyNumberFormat="1" applyFont="1" applyBorder="1" applyAlignment="1">
      <alignment horizontal="right" vertical="center" indent="1"/>
      <protection/>
    </xf>
    <xf numFmtId="212" fontId="21" fillId="0" borderId="152" xfId="24" applyNumberFormat="1" applyFont="1" applyBorder="1" applyAlignment="1">
      <alignment horizontal="right" vertical="center" indent="1"/>
      <protection/>
    </xf>
    <xf numFmtId="3" fontId="11" fillId="0" borderId="0" xfId="24" applyNumberFormat="1" applyFont="1" applyBorder="1" applyAlignment="1">
      <alignment vertical="center"/>
      <protection/>
    </xf>
    <xf numFmtId="0" fontId="21" fillId="0" borderId="44" xfId="24" applyFont="1" applyBorder="1" applyAlignment="1">
      <alignment horizontal="distributed" vertical="center"/>
      <protection/>
    </xf>
    <xf numFmtId="212" fontId="21" fillId="0" borderId="10" xfId="24" applyNumberFormat="1" applyFont="1" applyBorder="1" applyAlignment="1">
      <alignment horizontal="right" vertical="center" indent="2"/>
      <protection/>
    </xf>
    <xf numFmtId="212" fontId="21" fillId="0" borderId="165" xfId="24" applyNumberFormat="1" applyFont="1" applyBorder="1" applyAlignment="1">
      <alignment horizontal="right" vertical="center" indent="1"/>
      <protection/>
    </xf>
    <xf numFmtId="212" fontId="21" fillId="0" borderId="153" xfId="24" applyNumberFormat="1" applyFont="1" applyBorder="1" applyAlignment="1">
      <alignment horizontal="right" vertical="center" indent="1"/>
      <protection/>
    </xf>
    <xf numFmtId="212" fontId="21" fillId="0" borderId="166" xfId="24" applyNumberFormat="1" applyFont="1" applyBorder="1" applyAlignment="1">
      <alignment horizontal="right" vertical="center" indent="1"/>
      <protection/>
    </xf>
    <xf numFmtId="212" fontId="21" fillId="0" borderId="159" xfId="24" applyNumberFormat="1" applyFont="1" applyBorder="1" applyAlignment="1">
      <alignment horizontal="right" vertical="center" indent="1"/>
      <protection/>
    </xf>
    <xf numFmtId="212" fontId="21" fillId="0" borderId="167" xfId="24" applyNumberFormat="1" applyFont="1" applyBorder="1" applyAlignment="1">
      <alignment horizontal="right" vertical="center" indent="1"/>
      <protection/>
    </xf>
    <xf numFmtId="212" fontId="21" fillId="0" borderId="162" xfId="24" applyNumberFormat="1" applyFont="1" applyBorder="1" applyAlignment="1">
      <alignment horizontal="right" vertical="center" indent="2"/>
      <protection/>
    </xf>
    <xf numFmtId="218" fontId="21" fillId="0" borderId="158" xfId="24" applyNumberFormat="1" applyFont="1" applyBorder="1" applyAlignment="1">
      <alignment horizontal="right" vertical="center" indent="1"/>
      <protection/>
    </xf>
    <xf numFmtId="218" fontId="21" fillId="0" borderId="16" xfId="24" applyNumberFormat="1" applyFont="1" applyBorder="1" applyAlignment="1">
      <alignment horizontal="right" vertical="center" indent="1"/>
      <protection/>
    </xf>
    <xf numFmtId="218" fontId="21" fillId="0" borderId="160" xfId="24" applyNumberFormat="1" applyFont="1" applyBorder="1" applyAlignment="1">
      <alignment horizontal="right" vertical="center" indent="1"/>
      <protection/>
    </xf>
    <xf numFmtId="186" fontId="21" fillId="0" borderId="14" xfId="24" applyNumberFormat="1" applyFont="1" applyBorder="1" applyAlignment="1">
      <alignment vertical="center"/>
      <protection/>
    </xf>
    <xf numFmtId="0" fontId="27" fillId="0" borderId="0" xfId="22" applyFont="1" applyBorder="1" applyAlignment="1">
      <alignment vertical="center"/>
      <protection/>
    </xf>
    <xf numFmtId="0" fontId="27" fillId="0" borderId="0" xfId="22" applyFont="1" applyAlignment="1">
      <alignment vertical="center"/>
      <protection/>
    </xf>
    <xf numFmtId="0" fontId="12" fillId="0" borderId="0" xfId="22" applyFont="1" applyAlignment="1">
      <alignment vertical="center"/>
      <protection/>
    </xf>
    <xf numFmtId="0" fontId="27" fillId="0" borderId="0" xfId="22" applyFont="1" applyAlignment="1">
      <alignment vertical="top"/>
      <protection/>
    </xf>
    <xf numFmtId="0" fontId="12" fillId="0" borderId="0" xfId="22" applyFont="1" applyAlignment="1">
      <alignment vertical="top"/>
      <protection/>
    </xf>
    <xf numFmtId="0" fontId="11" fillId="0" borderId="0" xfId="22" applyFont="1" applyAlignment="1">
      <alignment vertical="top"/>
      <protection/>
    </xf>
    <xf numFmtId="0" fontId="12" fillId="0" borderId="0" xfId="22" applyFont="1" applyBorder="1" applyAlignment="1">
      <alignment horizontal="left" indent="1"/>
      <protection/>
    </xf>
    <xf numFmtId="0" fontId="28" fillId="0" borderId="5" xfId="22" applyFont="1" applyBorder="1" applyAlignment="1">
      <alignment horizontal="right" vertical="center"/>
      <protection/>
    </xf>
    <xf numFmtId="0" fontId="28" fillId="0" borderId="0" xfId="22" applyFont="1" applyBorder="1" applyAlignment="1">
      <alignment horizontal="right" vertical="center"/>
      <protection/>
    </xf>
    <xf numFmtId="0" fontId="28" fillId="0" borderId="12" xfId="22" applyFont="1" applyBorder="1" applyAlignment="1">
      <alignment horizontal="right" vertical="center"/>
      <protection/>
    </xf>
    <xf numFmtId="0" fontId="28" fillId="0" borderId="0" xfId="22" applyFont="1" applyBorder="1" applyAlignment="1">
      <alignment horizontal="distributed"/>
      <protection/>
    </xf>
    <xf numFmtId="0" fontId="29" fillId="0" borderId="43" xfId="0" applyFont="1" applyBorder="1" applyAlignment="1">
      <alignment vertical="center"/>
    </xf>
    <xf numFmtId="0" fontId="28" fillId="0" borderId="1" xfId="22" applyFont="1" applyBorder="1" applyAlignment="1">
      <alignment vertical="center"/>
      <protection/>
    </xf>
    <xf numFmtId="0" fontId="12" fillId="0" borderId="0" xfId="22" applyFont="1" applyBorder="1" applyAlignment="1">
      <alignment horizontal="left" vertical="center" indent="1"/>
      <protection/>
    </xf>
    <xf numFmtId="0" fontId="30" fillId="0" borderId="47" xfId="0" applyFont="1" applyBorder="1" applyAlignment="1">
      <alignment horizontal="right" vertical="center"/>
    </xf>
    <xf numFmtId="184" fontId="28" fillId="0" borderId="47" xfId="25" applyNumberFormat="1" applyFont="1" applyBorder="1" applyAlignment="1">
      <alignment horizontal="right" vertical="center"/>
      <protection/>
    </xf>
    <xf numFmtId="186" fontId="12" fillId="0" borderId="0" xfId="25" applyNumberFormat="1" applyFont="1" applyBorder="1" applyAlignment="1">
      <alignment horizontal="right" vertical="center"/>
      <protection/>
    </xf>
    <xf numFmtId="184" fontId="28" fillId="0" borderId="168" xfId="25" applyNumberFormat="1" applyFont="1" applyBorder="1" applyAlignment="1">
      <alignment horizontal="right" vertical="center"/>
      <protection/>
    </xf>
    <xf numFmtId="184" fontId="28" fillId="0" borderId="169" xfId="25" applyNumberFormat="1" applyFont="1" applyBorder="1" applyAlignment="1">
      <alignment horizontal="right" vertical="center"/>
      <protection/>
    </xf>
    <xf numFmtId="0" fontId="30" fillId="0" borderId="169" xfId="0" applyFont="1" applyBorder="1" applyAlignment="1">
      <alignment vertical="center"/>
    </xf>
    <xf numFmtId="0" fontId="31" fillId="0" borderId="16" xfId="0" applyFont="1" applyBorder="1" applyAlignment="1">
      <alignment vertical="center"/>
    </xf>
    <xf numFmtId="0" fontId="12" fillId="0" borderId="0" xfId="22" applyFont="1" applyBorder="1" applyAlignment="1">
      <alignment horizontal="left" vertical="top"/>
      <protection/>
    </xf>
    <xf numFmtId="0" fontId="30" fillId="0" borderId="47" xfId="0" applyFont="1" applyBorder="1" applyAlignment="1">
      <alignment horizontal="right" vertical="center" indent="1"/>
    </xf>
    <xf numFmtId="184" fontId="28" fillId="0" borderId="47" xfId="25" applyNumberFormat="1" applyFont="1" applyBorder="1" applyAlignment="1">
      <alignment horizontal="right" vertical="center" indent="1"/>
      <protection/>
    </xf>
    <xf numFmtId="0" fontId="30" fillId="0" borderId="169" xfId="0" applyFont="1" applyBorder="1" applyAlignment="1">
      <alignment horizontal="center" vertical="center"/>
    </xf>
    <xf numFmtId="184" fontId="28" fillId="0" borderId="169" xfId="25" applyNumberFormat="1" applyFont="1" applyBorder="1" applyAlignment="1">
      <alignment horizontal="right" vertical="center" indent="2"/>
      <protection/>
    </xf>
    <xf numFmtId="184" fontId="29" fillId="0" borderId="168" xfId="0" applyNumberFormat="1" applyFont="1" applyBorder="1" applyAlignment="1">
      <alignment horizontal="right" vertical="center"/>
    </xf>
    <xf numFmtId="184" fontId="29" fillId="0" borderId="169" xfId="0" applyNumberFormat="1" applyFont="1" applyBorder="1" applyAlignment="1">
      <alignment horizontal="right" vertical="center" indent="2"/>
    </xf>
    <xf numFmtId="184" fontId="28" fillId="0" borderId="1" xfId="0" applyNumberFormat="1" applyFont="1" applyBorder="1" applyAlignment="1">
      <alignment horizontal="right" vertical="center"/>
    </xf>
    <xf numFmtId="184" fontId="28" fillId="0" borderId="16" xfId="0" applyNumberFormat="1" applyFont="1" applyBorder="1" applyAlignment="1">
      <alignment horizontal="right" vertical="center" indent="2"/>
    </xf>
    <xf numFmtId="0" fontId="28" fillId="0" borderId="0" xfId="22" applyFont="1" applyBorder="1" applyAlignment="1">
      <alignment vertical="top"/>
      <protection/>
    </xf>
    <xf numFmtId="0" fontId="27" fillId="0" borderId="0" xfId="22" applyFont="1" applyBorder="1" applyAlignment="1">
      <alignment vertical="top"/>
      <protection/>
    </xf>
    <xf numFmtId="0" fontId="12" fillId="0" borderId="0" xfId="22" applyFont="1" applyBorder="1" applyAlignment="1">
      <alignment vertical="center"/>
      <protection/>
    </xf>
    <xf numFmtId="0" fontId="29" fillId="0" borderId="6" xfId="0" applyFont="1" applyBorder="1" applyAlignment="1">
      <alignment horizontal="distributed"/>
    </xf>
    <xf numFmtId="0" fontId="12" fillId="0" borderId="0" xfId="22" applyFont="1" applyBorder="1" applyAlignment="1">
      <alignment horizontal="distributed" vertical="center"/>
      <protection/>
    </xf>
    <xf numFmtId="0" fontId="29" fillId="0" borderId="14" xfId="0" applyFont="1" applyBorder="1" applyAlignment="1">
      <alignment vertical="center"/>
    </xf>
    <xf numFmtId="185" fontId="12" fillId="0" borderId="0" xfId="25" applyNumberFormat="1" applyFont="1" applyBorder="1" applyAlignment="1">
      <alignment horizontal="right" vertical="center"/>
      <protection/>
    </xf>
    <xf numFmtId="0" fontId="27" fillId="0" borderId="0" xfId="22" applyFont="1" applyBorder="1" applyAlignment="1">
      <alignment horizontal="center" vertical="center"/>
      <protection/>
    </xf>
    <xf numFmtId="0" fontId="28" fillId="0" borderId="120" xfId="22" applyFont="1" applyBorder="1" applyAlignment="1">
      <alignment vertical="center"/>
      <protection/>
    </xf>
    <xf numFmtId="0" fontId="28" fillId="0" borderId="48" xfId="22" applyFont="1" applyBorder="1" applyAlignment="1">
      <alignment vertical="center"/>
      <protection/>
    </xf>
    <xf numFmtId="0" fontId="28" fillId="0" borderId="123" xfId="22" applyFont="1" applyBorder="1" applyAlignment="1">
      <alignment vertical="center"/>
      <protection/>
    </xf>
    <xf numFmtId="0" fontId="27" fillId="0" borderId="0" xfId="22" applyFont="1" applyBorder="1" applyAlignment="1">
      <alignment horizontal="distributed" vertical="center"/>
      <protection/>
    </xf>
    <xf numFmtId="0" fontId="28" fillId="0" borderId="53" xfId="22" applyFont="1" applyBorder="1" applyAlignment="1">
      <alignment horizontal="right" vertical="center"/>
      <protection/>
    </xf>
    <xf numFmtId="0" fontId="27" fillId="0" borderId="0" xfId="22" applyFont="1" applyBorder="1" applyAlignment="1">
      <alignment horizontal="center" vertical="center" wrapText="1"/>
      <protection/>
    </xf>
    <xf numFmtId="0" fontId="29" fillId="0" borderId="54" xfId="0" applyFont="1" applyBorder="1" applyAlignment="1">
      <alignment vertical="center"/>
    </xf>
    <xf numFmtId="3" fontId="28" fillId="0" borderId="54" xfId="25" applyNumberFormat="1" applyFont="1" applyBorder="1" applyAlignment="1">
      <alignment horizontal="right" vertical="center"/>
      <protection/>
    </xf>
    <xf numFmtId="186" fontId="30" fillId="0" borderId="54" xfId="0" applyNumberFormat="1" applyFont="1" applyBorder="1" applyAlignment="1">
      <alignment horizontal="right" vertical="center" indent="2"/>
    </xf>
    <xf numFmtId="178" fontId="12" fillId="0" borderId="0" xfId="22" applyNumberFormat="1" applyFont="1" applyBorder="1" applyAlignment="1">
      <alignment horizontal="right" vertical="center"/>
      <protection/>
    </xf>
    <xf numFmtId="3" fontId="28" fillId="0" borderId="170" xfId="22" applyNumberFormat="1" applyFont="1" applyBorder="1" applyAlignment="1">
      <alignment horizontal="right" vertical="center"/>
      <protection/>
    </xf>
    <xf numFmtId="3" fontId="28" fillId="0" borderId="170" xfId="25" applyNumberFormat="1" applyFont="1" applyBorder="1" applyAlignment="1">
      <alignment horizontal="right" vertical="center"/>
      <protection/>
    </xf>
    <xf numFmtId="186" fontId="30" fillId="0" borderId="170" xfId="0" applyNumberFormat="1" applyFont="1" applyBorder="1" applyAlignment="1">
      <alignment horizontal="right" vertical="center" indent="2"/>
    </xf>
    <xf numFmtId="0" fontId="30" fillId="0" borderId="170" xfId="0" applyFont="1" applyBorder="1" applyAlignment="1">
      <alignment horizontal="right" vertical="center" indent="2"/>
    </xf>
    <xf numFmtId="0" fontId="29" fillId="0" borderId="170" xfId="0" applyFont="1" applyBorder="1" applyAlignment="1">
      <alignment horizontal="right" vertical="center"/>
    </xf>
    <xf numFmtId="3" fontId="28" fillId="0" borderId="52" xfId="22" applyNumberFormat="1" applyFont="1" applyBorder="1" applyAlignment="1">
      <alignment horizontal="right" vertical="center"/>
      <protection/>
    </xf>
    <xf numFmtId="3" fontId="28" fillId="0" borderId="52" xfId="25" applyNumberFormat="1" applyFont="1" applyBorder="1" applyAlignment="1">
      <alignment horizontal="right" vertical="center"/>
      <protection/>
    </xf>
    <xf numFmtId="0" fontId="31" fillId="0" borderId="52" xfId="0" applyFont="1" applyBorder="1" applyAlignment="1">
      <alignment horizontal="right" vertical="center" indent="2"/>
    </xf>
    <xf numFmtId="0" fontId="28" fillId="0" borderId="0" xfId="22" applyFont="1" applyAlignment="1">
      <alignment horizontal="left" indent="1"/>
      <protection/>
    </xf>
    <xf numFmtId="0" fontId="12" fillId="0" borderId="0" xfId="22" applyFont="1" applyAlignment="1">
      <alignment horizontal="left" indent="1"/>
      <protection/>
    </xf>
    <xf numFmtId="0" fontId="11" fillId="0" borderId="0" xfId="24" applyFont="1" applyAlignment="1">
      <alignment vertical="center"/>
      <protection/>
    </xf>
    <xf numFmtId="0" fontId="11" fillId="0" borderId="0" xfId="24" applyFont="1" applyBorder="1" applyAlignment="1">
      <alignment vertical="center"/>
      <protection/>
    </xf>
    <xf numFmtId="0" fontId="13" fillId="0" borderId="0" xfId="24" applyFont="1" applyBorder="1" applyAlignment="1">
      <alignment horizontal="center" vertical="center"/>
      <protection/>
    </xf>
    <xf numFmtId="0" fontId="11" fillId="0" borderId="0" xfId="24" applyFont="1" applyBorder="1" applyAlignment="1">
      <alignment horizontal="right" vertical="top"/>
      <protection/>
    </xf>
    <xf numFmtId="0" fontId="14" fillId="0" borderId="0" xfId="24" applyFont="1" applyAlignment="1">
      <alignment vertical="center"/>
      <protection/>
    </xf>
    <xf numFmtId="0" fontId="14" fillId="0" borderId="5" xfId="24" applyFont="1" applyBorder="1" applyAlignment="1">
      <alignment vertical="center"/>
      <protection/>
    </xf>
    <xf numFmtId="0" fontId="14" fillId="0" borderId="0" xfId="24" applyFont="1" applyBorder="1" applyAlignment="1">
      <alignment vertical="center"/>
      <protection/>
    </xf>
    <xf numFmtId="0" fontId="14" fillId="0" borderId="6" xfId="24" applyFont="1" applyBorder="1" applyAlignment="1">
      <alignment vertical="center"/>
      <protection/>
    </xf>
    <xf numFmtId="0" fontId="14" fillId="0" borderId="140" xfId="24" applyFont="1" applyBorder="1" applyAlignment="1">
      <alignment vertical="center"/>
      <protection/>
    </xf>
    <xf numFmtId="0" fontId="14" fillId="0" borderId="3" xfId="24" applyFont="1" applyBorder="1" applyAlignment="1">
      <alignment horizontal="distributed" vertical="center"/>
      <protection/>
    </xf>
    <xf numFmtId="0" fontId="14" fillId="0" borderId="4" xfId="24" applyFont="1" applyBorder="1" applyAlignment="1">
      <alignment vertical="center"/>
      <protection/>
    </xf>
    <xf numFmtId="179" fontId="11" fillId="0" borderId="3" xfId="24" applyNumberFormat="1" applyFont="1" applyBorder="1" applyAlignment="1">
      <alignment vertical="center"/>
      <protection/>
    </xf>
    <xf numFmtId="179" fontId="11" fillId="0" borderId="47" xfId="24" applyNumberFormat="1" applyFont="1" applyBorder="1" applyAlignment="1">
      <alignment vertical="center"/>
      <protection/>
    </xf>
    <xf numFmtId="179" fontId="11" fillId="0" borderId="140" xfId="24" applyNumberFormat="1" applyFont="1" applyBorder="1" applyAlignment="1">
      <alignment vertical="center"/>
      <protection/>
    </xf>
    <xf numFmtId="179" fontId="11" fillId="0" borderId="4" xfId="24" applyNumberFormat="1" applyFont="1" applyBorder="1" applyAlignment="1">
      <alignment vertical="center"/>
      <protection/>
    </xf>
    <xf numFmtId="0" fontId="14" fillId="0" borderId="56" xfId="24" applyFont="1" applyBorder="1" applyAlignment="1">
      <alignment vertical="center"/>
      <protection/>
    </xf>
    <xf numFmtId="0" fontId="14" fillId="0" borderId="57" xfId="24" applyFont="1" applyBorder="1" applyAlignment="1">
      <alignment horizontal="distributed" vertical="center"/>
      <protection/>
    </xf>
    <xf numFmtId="0" fontId="14" fillId="0" borderId="58" xfId="24" applyFont="1" applyBorder="1" applyAlignment="1">
      <alignment vertical="center"/>
      <protection/>
    </xf>
    <xf numFmtId="179" fontId="11" fillId="0" borderId="57" xfId="24" applyNumberFormat="1" applyFont="1" applyBorder="1" applyAlignment="1">
      <alignment horizontal="right" vertical="center"/>
      <protection/>
    </xf>
    <xf numFmtId="179" fontId="11" fillId="0" borderId="59" xfId="24" applyNumberFormat="1" applyFont="1" applyBorder="1" applyAlignment="1">
      <alignment horizontal="right" vertical="center"/>
      <protection/>
    </xf>
    <xf numFmtId="179" fontId="11" fillId="0" borderId="56" xfId="24" applyNumberFormat="1" applyFont="1" applyBorder="1" applyAlignment="1">
      <alignment horizontal="right" vertical="center"/>
      <protection/>
    </xf>
    <xf numFmtId="179" fontId="11" fillId="0" borderId="58" xfId="24" applyNumberFormat="1" applyFont="1" applyBorder="1" applyAlignment="1">
      <alignment horizontal="right" vertical="center"/>
      <protection/>
    </xf>
    <xf numFmtId="0" fontId="14" fillId="0" borderId="29" xfId="24" applyFont="1" applyBorder="1" applyAlignment="1">
      <alignment vertical="center"/>
      <protection/>
    </xf>
    <xf numFmtId="0" fontId="14" fillId="0" borderId="26" xfId="24" applyFont="1" applyBorder="1" applyAlignment="1">
      <alignment horizontal="distributed" vertical="center"/>
      <protection/>
    </xf>
    <xf numFmtId="0" fontId="14" fillId="0" borderId="27" xfId="24" applyFont="1" applyBorder="1" applyAlignment="1">
      <alignment vertical="center"/>
      <protection/>
    </xf>
    <xf numFmtId="179" fontId="11" fillId="0" borderId="26" xfId="24" applyNumberFormat="1" applyFont="1" applyBorder="1" applyAlignment="1">
      <alignment horizontal="right" vertical="center"/>
      <protection/>
    </xf>
    <xf numFmtId="179" fontId="11" fillId="0" borderId="30" xfId="24" applyNumberFormat="1" applyFont="1" applyBorder="1" applyAlignment="1">
      <alignment horizontal="right" vertical="center"/>
      <protection/>
    </xf>
    <xf numFmtId="179" fontId="11" fillId="0" borderId="29" xfId="24" applyNumberFormat="1" applyFont="1" applyBorder="1" applyAlignment="1">
      <alignment horizontal="right" vertical="center"/>
      <protection/>
    </xf>
    <xf numFmtId="179" fontId="11" fillId="0" borderId="27" xfId="24" applyNumberFormat="1" applyFont="1" applyBorder="1" applyAlignment="1">
      <alignment horizontal="right" vertical="center"/>
      <protection/>
    </xf>
    <xf numFmtId="0" fontId="14" fillId="0" borderId="68" xfId="24" applyFont="1" applyBorder="1" applyAlignment="1">
      <alignment vertical="center"/>
      <protection/>
    </xf>
    <xf numFmtId="0" fontId="14" fillId="0" borderId="26" xfId="24" applyFont="1" applyBorder="1" applyAlignment="1">
      <alignment horizontal="center" vertical="center"/>
      <protection/>
    </xf>
    <xf numFmtId="179" fontId="11" fillId="0" borderId="69" xfId="24" applyNumberFormat="1" applyFont="1" applyBorder="1" applyAlignment="1">
      <alignment horizontal="right" vertical="center"/>
      <protection/>
    </xf>
    <xf numFmtId="179" fontId="11" fillId="0" borderId="71" xfId="24" applyNumberFormat="1" applyFont="1" applyBorder="1" applyAlignment="1">
      <alignment horizontal="right" vertical="center"/>
      <protection/>
    </xf>
    <xf numFmtId="179" fontId="11" fillId="0" borderId="68" xfId="24" applyNumberFormat="1" applyFont="1" applyBorder="1" applyAlignment="1">
      <alignment horizontal="right" vertical="center"/>
      <protection/>
    </xf>
    <xf numFmtId="179" fontId="11" fillId="0" borderId="70" xfId="24" applyNumberFormat="1" applyFont="1" applyBorder="1" applyAlignment="1">
      <alignment horizontal="right" vertical="center"/>
      <protection/>
    </xf>
    <xf numFmtId="0" fontId="14" fillId="0" borderId="86" xfId="24" applyFont="1" applyBorder="1" applyAlignment="1">
      <alignment vertical="center"/>
      <protection/>
    </xf>
    <xf numFmtId="0" fontId="14" fillId="0" borderId="8" xfId="24" applyFont="1" applyBorder="1" applyAlignment="1">
      <alignment horizontal="distributed" vertical="center"/>
      <protection/>
    </xf>
    <xf numFmtId="0" fontId="14" fillId="0" borderId="10" xfId="24" applyFont="1" applyBorder="1" applyAlignment="1">
      <alignment vertical="center"/>
      <protection/>
    </xf>
    <xf numFmtId="179" fontId="11" fillId="0" borderId="8" xfId="24" applyNumberFormat="1" applyFont="1" applyBorder="1" applyAlignment="1">
      <alignment horizontal="right" vertical="center"/>
      <protection/>
    </xf>
    <xf numFmtId="179" fontId="11" fillId="0" borderId="9" xfId="24" applyNumberFormat="1" applyFont="1" applyBorder="1" applyAlignment="1">
      <alignment horizontal="right" vertical="center"/>
      <protection/>
    </xf>
    <xf numFmtId="179" fontId="11" fillId="0" borderId="86" xfId="24" applyNumberFormat="1" applyFont="1" applyBorder="1" applyAlignment="1">
      <alignment horizontal="right" vertical="center"/>
      <protection/>
    </xf>
    <xf numFmtId="179" fontId="11" fillId="0" borderId="10" xfId="24" applyNumberFormat="1" applyFont="1" applyBorder="1" applyAlignment="1">
      <alignment horizontal="right" vertical="center"/>
      <protection/>
    </xf>
    <xf numFmtId="0" fontId="14" fillId="0" borderId="74" xfId="24" applyFont="1" applyBorder="1" applyAlignment="1">
      <alignment vertical="center"/>
      <protection/>
    </xf>
    <xf numFmtId="0" fontId="14" fillId="0" borderId="75" xfId="24" applyFont="1" applyBorder="1" applyAlignment="1">
      <alignment horizontal="distributed" vertical="center"/>
      <protection/>
    </xf>
    <xf numFmtId="0" fontId="14" fillId="0" borderId="76" xfId="24" applyFont="1" applyBorder="1" applyAlignment="1">
      <alignment vertical="center"/>
      <protection/>
    </xf>
    <xf numFmtId="179" fontId="11" fillId="0" borderId="75" xfId="24" applyNumberFormat="1" applyFont="1" applyBorder="1" applyAlignment="1">
      <alignment horizontal="right" vertical="center"/>
      <protection/>
    </xf>
    <xf numFmtId="179" fontId="11" fillId="0" borderId="77" xfId="24" applyNumberFormat="1" applyFont="1" applyBorder="1" applyAlignment="1">
      <alignment horizontal="right" vertical="center"/>
      <protection/>
    </xf>
    <xf numFmtId="179" fontId="11" fillId="0" borderId="74" xfId="24" applyNumberFormat="1" applyFont="1" applyBorder="1" applyAlignment="1">
      <alignment horizontal="right" vertical="center"/>
      <protection/>
    </xf>
    <xf numFmtId="179" fontId="11" fillId="0" borderId="76" xfId="24" applyNumberFormat="1" applyFont="1" applyBorder="1" applyAlignment="1">
      <alignment horizontal="right" vertical="center"/>
      <protection/>
    </xf>
    <xf numFmtId="179" fontId="11" fillId="0" borderId="153" xfId="24" applyNumberFormat="1" applyFont="1" applyBorder="1" applyAlignment="1">
      <alignment horizontal="right" vertical="center"/>
      <protection/>
    </xf>
    <xf numFmtId="179" fontId="11" fillId="0" borderId="165" xfId="24" applyNumberFormat="1" applyFont="1" applyBorder="1" applyAlignment="1">
      <alignment horizontal="right" vertical="center"/>
      <protection/>
    </xf>
    <xf numFmtId="179" fontId="11" fillId="0" borderId="164" xfId="24" applyNumberFormat="1" applyFont="1" applyBorder="1" applyAlignment="1">
      <alignment horizontal="right" vertical="center"/>
      <protection/>
    </xf>
    <xf numFmtId="179" fontId="11" fillId="0" borderId="135" xfId="24" applyNumberFormat="1" applyFont="1" applyBorder="1" applyAlignment="1">
      <alignment horizontal="right" vertical="center"/>
      <protection/>
    </xf>
    <xf numFmtId="0" fontId="14" fillId="0" borderId="0" xfId="24" applyFont="1" applyBorder="1" applyAlignment="1">
      <alignment horizontal="left" indent="1"/>
      <protection/>
    </xf>
    <xf numFmtId="0" fontId="25" fillId="0" borderId="2" xfId="24" applyFont="1" applyBorder="1" applyAlignment="1">
      <alignment horizontal="center" vertical="center"/>
      <protection/>
    </xf>
    <xf numFmtId="0" fontId="25" fillId="0" borderId="3" xfId="24" applyFont="1" applyBorder="1" applyAlignment="1">
      <alignment horizontal="right"/>
      <protection/>
    </xf>
    <xf numFmtId="0" fontId="25" fillId="0" borderId="4" xfId="24" applyFont="1" applyBorder="1" applyAlignment="1">
      <alignment horizontal="center" vertical="center"/>
      <protection/>
    </xf>
    <xf numFmtId="0" fontId="25" fillId="0" borderId="13" xfId="24" applyFont="1" applyBorder="1" applyAlignment="1">
      <alignment horizontal="center" vertical="center"/>
      <protection/>
    </xf>
    <xf numFmtId="0" fontId="25" fillId="0" borderId="1" xfId="24" applyFont="1" applyBorder="1" applyAlignment="1">
      <alignment vertical="top"/>
      <protection/>
    </xf>
    <xf numFmtId="0" fontId="25" fillId="0" borderId="14" xfId="24" applyFont="1" applyBorder="1" applyAlignment="1">
      <alignment horizontal="center" vertical="center"/>
      <protection/>
    </xf>
    <xf numFmtId="0" fontId="25" fillId="0" borderId="1" xfId="24" applyFont="1" applyBorder="1" applyAlignment="1">
      <alignment horizontal="center" vertical="center"/>
      <protection/>
    </xf>
    <xf numFmtId="0" fontId="25" fillId="0" borderId="43" xfId="24" applyFont="1" applyBorder="1" applyAlignment="1">
      <alignment horizontal="center" vertical="center"/>
      <protection/>
    </xf>
    <xf numFmtId="0" fontId="25" fillId="0" borderId="5" xfId="24" applyFont="1" applyBorder="1" applyAlignment="1">
      <alignment horizontal="center" vertical="center"/>
      <protection/>
    </xf>
    <xf numFmtId="0" fontId="25" fillId="0" borderId="0" xfId="24" applyFont="1" applyBorder="1" applyAlignment="1">
      <alignment vertical="center"/>
      <protection/>
    </xf>
    <xf numFmtId="0" fontId="25" fillId="0" borderId="6" xfId="24" applyFont="1" applyBorder="1" applyAlignment="1">
      <alignment horizontal="center" vertical="center"/>
      <protection/>
    </xf>
    <xf numFmtId="0" fontId="25" fillId="0" borderId="0" xfId="24" applyFont="1" applyBorder="1" applyAlignment="1">
      <alignment horizontal="center" vertical="center"/>
      <protection/>
    </xf>
    <xf numFmtId="0" fontId="25" fillId="0" borderId="17" xfId="24" applyFont="1" applyBorder="1" applyAlignment="1">
      <alignment horizontal="center" vertical="center"/>
      <protection/>
    </xf>
    <xf numFmtId="0" fontId="25" fillId="0" borderId="171" xfId="24" applyFont="1" applyBorder="1" applyAlignment="1">
      <alignment horizontal="center" vertical="center"/>
      <protection/>
    </xf>
    <xf numFmtId="0" fontId="25" fillId="0" borderId="0" xfId="24" applyFont="1" applyBorder="1" applyAlignment="1">
      <alignment horizontal="distributed" vertical="center"/>
      <protection/>
    </xf>
    <xf numFmtId="212" fontId="25" fillId="0" borderId="0" xfId="24" applyNumberFormat="1" applyFont="1" applyBorder="1" applyAlignment="1">
      <alignment horizontal="right" vertical="center" indent="1"/>
      <protection/>
    </xf>
    <xf numFmtId="212" fontId="25" fillId="0" borderId="17" xfId="24" applyNumberFormat="1" applyFont="1" applyBorder="1" applyAlignment="1">
      <alignment horizontal="right" vertical="center" indent="1"/>
      <protection/>
    </xf>
    <xf numFmtId="212" fontId="25" fillId="0" borderId="171" xfId="24" applyNumberFormat="1" applyFont="1" applyBorder="1" applyAlignment="1">
      <alignment horizontal="right" vertical="center" indent="1"/>
      <protection/>
    </xf>
    <xf numFmtId="0" fontId="25" fillId="0" borderId="25" xfId="24" applyFont="1" applyBorder="1" applyAlignment="1">
      <alignment horizontal="right" vertical="center"/>
      <protection/>
    </xf>
    <xf numFmtId="0" fontId="25" fillId="0" borderId="26" xfId="24" applyFont="1" applyBorder="1" applyAlignment="1">
      <alignment horizontal="right" vertical="center"/>
      <protection/>
    </xf>
    <xf numFmtId="0" fontId="25" fillId="0" borderId="27" xfId="24" applyFont="1" applyBorder="1" applyAlignment="1">
      <alignment horizontal="right" vertical="center"/>
      <protection/>
    </xf>
    <xf numFmtId="0" fontId="25" fillId="0" borderId="26" xfId="24" applyFont="1" applyBorder="1" applyAlignment="1">
      <alignment horizontal="center" vertical="center"/>
      <protection/>
    </xf>
    <xf numFmtId="0" fontId="25" fillId="0" borderId="29" xfId="24" applyFont="1" applyBorder="1" applyAlignment="1">
      <alignment horizontal="center" vertical="center"/>
      <protection/>
    </xf>
    <xf numFmtId="0" fontId="25" fillId="0" borderId="172" xfId="24" applyFont="1" applyBorder="1" applyAlignment="1">
      <alignment horizontal="center" vertical="center"/>
      <protection/>
    </xf>
    <xf numFmtId="0" fontId="25" fillId="0" borderId="8" xfId="24" applyFont="1" applyBorder="1" applyAlignment="1">
      <alignment horizontal="center" vertical="center"/>
      <protection/>
    </xf>
    <xf numFmtId="0" fontId="25" fillId="0" borderId="86" xfId="24" applyFont="1" applyBorder="1" applyAlignment="1">
      <alignment horizontal="center" vertical="center"/>
      <protection/>
    </xf>
    <xf numFmtId="0" fontId="25" fillId="0" borderId="173" xfId="24" applyFont="1" applyBorder="1" applyAlignment="1">
      <alignment horizontal="center" vertical="center"/>
      <protection/>
    </xf>
    <xf numFmtId="0" fontId="25" fillId="0" borderId="0" xfId="24" applyFont="1" applyBorder="1" applyAlignment="1">
      <alignment horizontal="left" vertical="center"/>
      <protection/>
    </xf>
    <xf numFmtId="0" fontId="25" fillId="0" borderId="17" xfId="24" applyFont="1" applyBorder="1" applyAlignment="1">
      <alignment horizontal="left" vertical="center"/>
      <protection/>
    </xf>
    <xf numFmtId="0" fontId="25" fillId="0" borderId="171" xfId="24" applyFont="1" applyBorder="1" applyAlignment="1">
      <alignment horizontal="left" vertical="center"/>
      <protection/>
    </xf>
    <xf numFmtId="0" fontId="25" fillId="0" borderId="17" xfId="24" applyFont="1" applyBorder="1" applyAlignment="1">
      <alignment vertical="center"/>
      <protection/>
    </xf>
    <xf numFmtId="0" fontId="25" fillId="0" borderId="171" xfId="24" applyFont="1" applyBorder="1" applyAlignment="1">
      <alignment vertical="center"/>
      <protection/>
    </xf>
    <xf numFmtId="181" fontId="25" fillId="0" borderId="0" xfId="24" applyNumberFormat="1" applyFont="1" applyBorder="1" applyAlignment="1">
      <alignment horizontal="center"/>
      <protection/>
    </xf>
    <xf numFmtId="181" fontId="25" fillId="0" borderId="17" xfId="24" applyNumberFormat="1" applyFont="1" applyBorder="1" applyAlignment="1">
      <alignment horizontal="center"/>
      <protection/>
    </xf>
    <xf numFmtId="181" fontId="25" fillId="0" borderId="171" xfId="24" applyNumberFormat="1" applyFont="1" applyBorder="1" applyAlignment="1">
      <alignment horizontal="center"/>
      <protection/>
    </xf>
    <xf numFmtId="0" fontId="25" fillId="0" borderId="0" xfId="24" applyFont="1" applyBorder="1" applyAlignment="1">
      <alignment horizontal="right" vertical="center"/>
      <protection/>
    </xf>
    <xf numFmtId="0" fontId="25" fillId="0" borderId="17" xfId="24" applyFont="1" applyBorder="1" applyAlignment="1">
      <alignment horizontal="right" vertical="center"/>
      <protection/>
    </xf>
    <xf numFmtId="0" fontId="25" fillId="0" borderId="171" xfId="24" applyFont="1" applyBorder="1" applyAlignment="1">
      <alignment horizontal="right" vertical="center"/>
      <protection/>
    </xf>
    <xf numFmtId="0" fontId="25" fillId="0" borderId="0" xfId="24" applyFont="1" applyBorder="1" applyAlignment="1">
      <alignment horizontal="center" vertical="top"/>
      <protection/>
    </xf>
    <xf numFmtId="0" fontId="25" fillId="0" borderId="17" xfId="24" applyFont="1" applyBorder="1" applyAlignment="1">
      <alignment horizontal="center" vertical="top"/>
      <protection/>
    </xf>
    <xf numFmtId="0" fontId="25" fillId="0" borderId="171" xfId="24" applyFont="1" applyBorder="1" applyAlignment="1">
      <alignment horizontal="center" vertical="top"/>
      <protection/>
    </xf>
    <xf numFmtId="0" fontId="25" fillId="0" borderId="26" xfId="24" applyFont="1" applyBorder="1" applyAlignment="1">
      <alignment horizontal="center" vertical="top"/>
      <protection/>
    </xf>
    <xf numFmtId="0" fontId="25" fillId="0" borderId="29" xfId="24" applyFont="1" applyBorder="1" applyAlignment="1">
      <alignment horizontal="center" vertical="top"/>
      <protection/>
    </xf>
    <xf numFmtId="0" fontId="25" fillId="0" borderId="172" xfId="24" applyFont="1" applyBorder="1" applyAlignment="1">
      <alignment horizontal="center" vertical="top"/>
      <protection/>
    </xf>
    <xf numFmtId="0" fontId="25" fillId="0" borderId="44" xfId="24" applyFont="1" applyBorder="1" applyAlignment="1">
      <alignment vertical="center"/>
      <protection/>
    </xf>
    <xf numFmtId="0" fontId="25" fillId="0" borderId="8" xfId="24" applyFont="1" applyBorder="1" applyAlignment="1">
      <alignment vertical="center"/>
      <protection/>
    </xf>
    <xf numFmtId="0" fontId="25" fillId="0" borderId="10" xfId="24" applyFont="1" applyBorder="1" applyAlignment="1">
      <alignment vertical="center"/>
      <protection/>
    </xf>
    <xf numFmtId="0" fontId="25" fillId="0" borderId="86" xfId="24" applyFont="1" applyBorder="1" applyAlignment="1">
      <alignment vertical="center"/>
      <protection/>
    </xf>
    <xf numFmtId="0" fontId="25" fillId="0" borderId="173" xfId="24" applyFont="1" applyBorder="1" applyAlignment="1">
      <alignment vertical="center"/>
      <protection/>
    </xf>
    <xf numFmtId="0" fontId="25" fillId="0" borderId="25" xfId="24" applyFont="1" applyBorder="1" applyAlignment="1">
      <alignment horizontal="center" vertical="center"/>
      <protection/>
    </xf>
    <xf numFmtId="0" fontId="25" fillId="0" borderId="27" xfId="24" applyFont="1" applyBorder="1" applyAlignment="1">
      <alignment horizontal="center" vertical="center"/>
      <protection/>
    </xf>
    <xf numFmtId="0" fontId="25" fillId="0" borderId="26" xfId="24" applyFont="1" applyBorder="1" applyAlignment="1">
      <alignment vertical="center"/>
      <protection/>
    </xf>
    <xf numFmtId="0" fontId="25" fillId="0" borderId="29" xfId="24" applyFont="1" applyBorder="1" applyAlignment="1">
      <alignment vertical="center"/>
      <protection/>
    </xf>
    <xf numFmtId="0" fontId="25" fillId="0" borderId="172" xfId="24" applyFont="1" applyBorder="1" applyAlignment="1">
      <alignment vertical="center"/>
      <protection/>
    </xf>
    <xf numFmtId="0" fontId="25" fillId="0" borderId="26" xfId="23" applyFont="1" applyBorder="1" applyAlignment="1">
      <alignment vertical="center"/>
      <protection/>
    </xf>
    <xf numFmtId="0" fontId="25" fillId="0" borderId="29" xfId="23" applyFont="1" applyBorder="1" applyAlignment="1">
      <alignment vertical="center"/>
      <protection/>
    </xf>
    <xf numFmtId="0" fontId="25" fillId="0" borderId="172" xfId="23" applyFont="1" applyBorder="1" applyAlignment="1">
      <alignment vertical="center"/>
      <protection/>
    </xf>
    <xf numFmtId="0" fontId="25" fillId="0" borderId="1" xfId="24" applyFont="1" applyBorder="1" applyAlignment="1">
      <alignment horizontal="right" vertical="center"/>
      <protection/>
    </xf>
    <xf numFmtId="0" fontId="25" fillId="0" borderId="174" xfId="24" applyFont="1" applyBorder="1" applyAlignment="1">
      <alignment horizontal="center" vertical="center"/>
      <protection/>
    </xf>
    <xf numFmtId="0" fontId="25" fillId="0" borderId="0" xfId="24" applyFont="1" applyBorder="1" applyAlignment="1">
      <alignment horizontal="left" indent="1"/>
      <protection/>
    </xf>
    <xf numFmtId="0" fontId="21" fillId="0" borderId="3" xfId="24" applyFont="1" applyBorder="1" applyAlignment="1">
      <alignment vertical="center"/>
      <protection/>
    </xf>
    <xf numFmtId="0" fontId="21" fillId="0" borderId="4" xfId="24" applyFont="1" applyBorder="1" applyAlignment="1">
      <alignment horizontal="right" vertical="center"/>
      <protection/>
    </xf>
    <xf numFmtId="0" fontId="21" fillId="0" borderId="13" xfId="24" applyFont="1" applyBorder="1" applyAlignment="1">
      <alignment vertical="center"/>
      <protection/>
    </xf>
    <xf numFmtId="0" fontId="21" fillId="0" borderId="1" xfId="24" applyFont="1" applyBorder="1" applyAlignment="1">
      <alignment vertical="center"/>
      <protection/>
    </xf>
    <xf numFmtId="0" fontId="21" fillId="0" borderId="14" xfId="24" applyFont="1" applyBorder="1" applyAlignment="1">
      <alignment vertical="center"/>
      <protection/>
    </xf>
    <xf numFmtId="184" fontId="21" fillId="0" borderId="0" xfId="24" applyNumberFormat="1" applyFont="1" applyBorder="1" applyAlignment="1">
      <alignment vertical="center"/>
      <protection/>
    </xf>
    <xf numFmtId="184" fontId="21" fillId="0" borderId="17" xfId="24" applyNumberFormat="1" applyFont="1" applyBorder="1" applyAlignment="1">
      <alignment vertical="center"/>
      <protection/>
    </xf>
    <xf numFmtId="184" fontId="21" fillId="0" borderId="57" xfId="24" applyNumberFormat="1" applyFont="1" applyBorder="1" applyAlignment="1">
      <alignment vertical="center"/>
      <protection/>
    </xf>
    <xf numFmtId="184" fontId="21" fillId="0" borderId="59" xfId="24" applyNumberFormat="1" applyFont="1" applyBorder="1" applyAlignment="1">
      <alignment vertical="center"/>
      <protection/>
    </xf>
    <xf numFmtId="184" fontId="21" fillId="0" borderId="56" xfId="24" applyNumberFormat="1" applyFont="1" applyBorder="1" applyAlignment="1">
      <alignment vertical="center"/>
      <protection/>
    </xf>
    <xf numFmtId="184" fontId="21" fillId="0" borderId="26" xfId="24" applyNumberFormat="1" applyFont="1" applyBorder="1" applyAlignment="1">
      <alignment vertical="center"/>
      <protection/>
    </xf>
    <xf numFmtId="179" fontId="21" fillId="0" borderId="30" xfId="24" applyNumberFormat="1" applyFont="1" applyBorder="1" applyAlignment="1">
      <alignment vertical="center"/>
      <protection/>
    </xf>
    <xf numFmtId="184" fontId="21" fillId="0" borderId="8" xfId="24" applyNumberFormat="1" applyFont="1" applyBorder="1" applyAlignment="1">
      <alignment vertical="center"/>
      <protection/>
    </xf>
    <xf numFmtId="179" fontId="21" fillId="0" borderId="12" xfId="24" applyNumberFormat="1" applyFont="1" applyBorder="1" applyAlignment="1">
      <alignment vertical="center"/>
      <protection/>
    </xf>
    <xf numFmtId="179" fontId="21" fillId="0" borderId="59" xfId="24" applyNumberFormat="1" applyFont="1" applyBorder="1" applyAlignment="1">
      <alignment vertical="center"/>
      <protection/>
    </xf>
    <xf numFmtId="184" fontId="21" fillId="0" borderId="86" xfId="24" applyNumberFormat="1" applyFont="1" applyBorder="1" applyAlignment="1">
      <alignment vertical="center"/>
      <protection/>
    </xf>
    <xf numFmtId="179" fontId="21" fillId="0" borderId="9" xfId="24" applyNumberFormat="1" applyFont="1" applyBorder="1" applyAlignment="1">
      <alignment vertical="center"/>
      <protection/>
    </xf>
    <xf numFmtId="184" fontId="21" fillId="0" borderId="8" xfId="17" applyNumberFormat="1" applyFont="1" applyBorder="1" applyAlignment="1">
      <alignment vertical="center"/>
    </xf>
    <xf numFmtId="184" fontId="21" fillId="0" borderId="1" xfId="24" applyNumberFormat="1" applyFont="1" applyBorder="1" applyAlignment="1">
      <alignment vertical="center"/>
      <protection/>
    </xf>
    <xf numFmtId="184" fontId="21" fillId="0" borderId="16" xfId="24" applyNumberFormat="1" applyFont="1" applyBorder="1" applyAlignment="1">
      <alignment vertical="center"/>
      <protection/>
    </xf>
    <xf numFmtId="179" fontId="21" fillId="0" borderId="9" xfId="24" applyNumberFormat="1" applyFont="1" applyBorder="1" applyAlignment="1">
      <alignment horizontal="right" vertical="center"/>
      <protection/>
    </xf>
    <xf numFmtId="179" fontId="21" fillId="0" borderId="59" xfId="24" applyNumberFormat="1" applyFont="1" applyBorder="1" applyAlignment="1">
      <alignment horizontal="right" vertical="center"/>
      <protection/>
    </xf>
    <xf numFmtId="179" fontId="21" fillId="0" borderId="16" xfId="24" applyNumberFormat="1" applyFont="1" applyBorder="1" applyAlignment="1">
      <alignment horizontal="right" vertical="center"/>
      <protection/>
    </xf>
    <xf numFmtId="0" fontId="25" fillId="0" borderId="0" xfId="24" applyFont="1" applyAlignment="1">
      <alignment vertical="center"/>
      <protection/>
    </xf>
    <xf numFmtId="0" fontId="25" fillId="0" borderId="0" xfId="24" applyFont="1" applyBorder="1" applyAlignment="1">
      <alignment horizontal="right" vertical="top"/>
      <protection/>
    </xf>
    <xf numFmtId="0" fontId="25" fillId="0" borderId="2" xfId="24" applyFont="1" applyBorder="1" applyAlignment="1">
      <alignment vertical="center"/>
      <protection/>
    </xf>
    <xf numFmtId="0" fontId="25" fillId="0" borderId="4" xfId="24" applyFont="1" applyBorder="1" applyAlignment="1">
      <alignment vertical="center"/>
      <protection/>
    </xf>
    <xf numFmtId="0" fontId="25" fillId="0" borderId="5" xfId="24" applyFont="1" applyBorder="1" applyAlignment="1">
      <alignment vertical="center"/>
      <protection/>
    </xf>
    <xf numFmtId="0" fontId="25" fillId="0" borderId="6" xfId="24" applyFont="1" applyBorder="1" applyAlignment="1">
      <alignment vertical="center"/>
      <protection/>
    </xf>
    <xf numFmtId="0" fontId="25" fillId="0" borderId="140" xfId="24" applyFont="1" applyBorder="1" applyAlignment="1">
      <alignment vertical="center"/>
      <protection/>
    </xf>
    <xf numFmtId="0" fontId="25" fillId="0" borderId="22" xfId="24" applyFont="1" applyBorder="1" applyAlignment="1">
      <alignment vertical="center"/>
      <protection/>
    </xf>
    <xf numFmtId="0" fontId="25" fillId="0" borderId="20" xfId="24" applyFont="1" applyBorder="1" applyAlignment="1">
      <alignment horizontal="center" vertical="center"/>
      <protection/>
    </xf>
    <xf numFmtId="0" fontId="25" fillId="0" borderId="56" xfId="24" applyFont="1" applyBorder="1" applyAlignment="1">
      <alignment vertical="center"/>
      <protection/>
    </xf>
    <xf numFmtId="0" fontId="25" fillId="0" borderId="57" xfId="24" applyFont="1" applyBorder="1" applyAlignment="1">
      <alignment horizontal="distributed" vertical="top" wrapText="1"/>
      <protection/>
    </xf>
    <xf numFmtId="0" fontId="25" fillId="0" borderId="58" xfId="24" applyFont="1" applyBorder="1" applyAlignment="1">
      <alignment horizontal="center" vertical="center"/>
      <protection/>
    </xf>
    <xf numFmtId="0" fontId="25" fillId="0" borderId="62" xfId="24" applyFont="1" applyBorder="1" applyAlignment="1">
      <alignment vertical="center"/>
      <protection/>
    </xf>
    <xf numFmtId="0" fontId="25" fillId="0" borderId="63" xfId="24" applyFont="1" applyBorder="1" applyAlignment="1">
      <alignment horizontal="distributed" vertical="center"/>
      <protection/>
    </xf>
    <xf numFmtId="0" fontId="25" fillId="0" borderId="64" xfId="24" applyFont="1" applyBorder="1" applyAlignment="1">
      <alignment horizontal="center" vertical="center"/>
      <protection/>
    </xf>
    <xf numFmtId="0" fontId="25" fillId="0" borderId="19" xfId="24" applyFont="1" applyBorder="1" applyAlignment="1">
      <alignment horizontal="distributed" vertical="center"/>
      <protection/>
    </xf>
    <xf numFmtId="0" fontId="25" fillId="0" borderId="63" xfId="24" applyFont="1" applyBorder="1" applyAlignment="1">
      <alignment horizontal="distributed"/>
      <protection/>
    </xf>
    <xf numFmtId="0" fontId="25" fillId="0" borderId="26" xfId="24" applyFont="1" applyBorder="1" applyAlignment="1">
      <alignment horizontal="distributed" vertical="top"/>
      <protection/>
    </xf>
    <xf numFmtId="0" fontId="25" fillId="0" borderId="45" xfId="24" applyFont="1" applyBorder="1" applyAlignment="1">
      <alignment vertical="center"/>
      <protection/>
    </xf>
    <xf numFmtId="0" fontId="25" fillId="0" borderId="27" xfId="24" applyFont="1" applyBorder="1" applyAlignment="1">
      <alignment vertical="center"/>
      <protection/>
    </xf>
    <xf numFmtId="0" fontId="25" fillId="0" borderId="25" xfId="24" applyFont="1" applyBorder="1" applyAlignment="1">
      <alignment vertical="center"/>
      <protection/>
    </xf>
    <xf numFmtId="0" fontId="25" fillId="0" borderId="46" xfId="24" applyFont="1" applyBorder="1" applyAlignment="1">
      <alignment vertical="center"/>
      <protection/>
    </xf>
    <xf numFmtId="0" fontId="25" fillId="0" borderId="89" xfId="24" applyFont="1" applyBorder="1" applyAlignment="1">
      <alignment vertical="center"/>
      <protection/>
    </xf>
    <xf numFmtId="0" fontId="11" fillId="0" borderId="8" xfId="24" applyFont="1" applyBorder="1" applyAlignment="1">
      <alignment vertical="center"/>
      <protection/>
    </xf>
    <xf numFmtId="0" fontId="25" fillId="0" borderId="0" xfId="23" applyFont="1">
      <alignment/>
      <protection/>
    </xf>
    <xf numFmtId="0" fontId="11" fillId="0" borderId="0" xfId="23" applyFont="1" applyBorder="1">
      <alignment/>
      <protection/>
    </xf>
    <xf numFmtId="0" fontId="14" fillId="0" borderId="26" xfId="23" applyFont="1" applyBorder="1" applyAlignment="1">
      <alignment vertical="center"/>
      <protection/>
    </xf>
    <xf numFmtId="0" fontId="14" fillId="0" borderId="8" xfId="23" applyFont="1" applyBorder="1" applyAlignment="1">
      <alignment horizontal="distributed" vertical="center"/>
      <protection/>
    </xf>
    <xf numFmtId="0" fontId="14" fillId="0" borderId="0" xfId="23" applyFont="1" applyBorder="1" applyAlignment="1">
      <alignment horizontal="distributed" vertical="center"/>
      <protection/>
    </xf>
    <xf numFmtId="0" fontId="15" fillId="0" borderId="1" xfId="0" applyFont="1" applyBorder="1" applyAlignment="1">
      <alignment horizontal="distributed" vertical="center"/>
    </xf>
    <xf numFmtId="0" fontId="14" fillId="0" borderId="50" xfId="23" applyNumberFormat="1" applyFont="1" applyBorder="1" applyAlignment="1">
      <alignment horizontal="center" vertical="center" wrapText="1"/>
      <protection/>
    </xf>
    <xf numFmtId="0" fontId="15" fillId="0" borderId="51" xfId="0" applyFont="1" applyBorder="1" applyAlignment="1">
      <alignment horizontal="center" vertical="center"/>
    </xf>
    <xf numFmtId="0" fontId="14" fillId="0" borderId="54" xfId="23" applyNumberFormat="1" applyFont="1" applyBorder="1" applyAlignment="1">
      <alignment horizontal="center" vertical="center" wrapText="1"/>
      <protection/>
    </xf>
    <xf numFmtId="0" fontId="15" fillId="0" borderId="55" xfId="0" applyFont="1" applyBorder="1" applyAlignment="1">
      <alignment horizontal="center" vertical="center"/>
    </xf>
    <xf numFmtId="0" fontId="14" fillId="0" borderId="175" xfId="23" applyFont="1" applyBorder="1" applyAlignment="1">
      <alignment vertical="center"/>
      <protection/>
    </xf>
    <xf numFmtId="0" fontId="14" fillId="0" borderId="0" xfId="23" applyFont="1" applyBorder="1" applyAlignment="1">
      <alignment horizontal="distributed" vertical="center"/>
      <protection/>
    </xf>
    <xf numFmtId="0" fontId="14" fillId="0" borderId="26" xfId="23" applyFont="1" applyBorder="1" applyAlignment="1">
      <alignment horizontal="distributed" vertical="center"/>
      <protection/>
    </xf>
    <xf numFmtId="0" fontId="14" fillId="0" borderId="19" xfId="23" applyFont="1" applyBorder="1" applyAlignment="1">
      <alignment vertical="center"/>
      <protection/>
    </xf>
    <xf numFmtId="0" fontId="14" fillId="0" borderId="19" xfId="23" applyFont="1" applyBorder="1" applyAlignment="1">
      <alignment horizontal="distributed" vertical="center"/>
      <protection/>
    </xf>
    <xf numFmtId="0" fontId="14" fillId="0" borderId="3" xfId="23" applyFont="1" applyBorder="1" applyAlignment="1">
      <alignment horizontal="left" indent="1"/>
      <protection/>
    </xf>
    <xf numFmtId="0" fontId="14" fillId="0" borderId="0" xfId="23" applyFont="1" applyBorder="1" applyAlignment="1">
      <alignment horizontal="left" indent="1"/>
      <protection/>
    </xf>
    <xf numFmtId="0" fontId="14" fillId="0" borderId="17" xfId="23" applyNumberFormat="1" applyFont="1" applyBorder="1" applyAlignment="1">
      <alignment horizontal="center" vertical="center" wrapText="1"/>
      <protection/>
    </xf>
    <xf numFmtId="0" fontId="15" fillId="0" borderId="12" xfId="0" applyFont="1" applyBorder="1" applyAlignment="1">
      <alignment horizontal="center" vertical="center"/>
    </xf>
    <xf numFmtId="0" fontId="15" fillId="0" borderId="43" xfId="0" applyFont="1" applyBorder="1" applyAlignment="1">
      <alignment horizontal="center" vertical="center"/>
    </xf>
    <xf numFmtId="0" fontId="15" fillId="0" borderId="16" xfId="0" applyFont="1" applyBorder="1" applyAlignment="1">
      <alignment horizontal="center" vertical="center"/>
    </xf>
    <xf numFmtId="49" fontId="14" fillId="0" borderId="49" xfId="23" applyNumberFormat="1" applyFont="1" applyBorder="1" applyAlignment="1">
      <alignment horizontal="center" vertical="center"/>
      <protection/>
    </xf>
    <xf numFmtId="0" fontId="14" fillId="0" borderId="86" xfId="23" applyNumberFormat="1" applyFont="1" applyBorder="1" applyAlignment="1">
      <alignment horizontal="center" vertical="center" wrapText="1"/>
      <protection/>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13" xfId="0" applyFont="1" applyBorder="1" applyAlignment="1">
      <alignment horizontal="center" vertical="center"/>
    </xf>
    <xf numFmtId="0" fontId="15" fillId="0" borderId="115" xfId="0" applyFont="1" applyBorder="1" applyAlignment="1">
      <alignment horizontal="center" vertical="center"/>
    </xf>
    <xf numFmtId="0" fontId="15" fillId="0" borderId="114" xfId="0" applyFont="1" applyBorder="1" applyAlignment="1">
      <alignment horizontal="center" vertical="center"/>
    </xf>
    <xf numFmtId="0" fontId="15" fillId="0" borderId="106" xfId="0" applyFont="1" applyBorder="1" applyAlignment="1">
      <alignment horizontal="center" vertical="center"/>
    </xf>
    <xf numFmtId="0" fontId="14" fillId="0" borderId="97" xfId="23" applyNumberFormat="1" applyFont="1" applyBorder="1" applyAlignment="1">
      <alignment horizontal="center" vertical="center" wrapText="1"/>
      <protection/>
    </xf>
    <xf numFmtId="0" fontId="15" fillId="0" borderId="99" xfId="0" applyFont="1" applyBorder="1" applyAlignment="1">
      <alignment horizontal="center" vertical="center"/>
    </xf>
    <xf numFmtId="0" fontId="15" fillId="0" borderId="98" xfId="0" applyFont="1" applyBorder="1" applyAlignment="1">
      <alignment horizontal="center" vertical="center"/>
    </xf>
    <xf numFmtId="0" fontId="15" fillId="0" borderId="43" xfId="0" applyFont="1" applyBorder="1" applyAlignment="1">
      <alignment horizontal="distributed" vertical="center"/>
    </xf>
    <xf numFmtId="0" fontId="14" fillId="0" borderId="7" xfId="23" applyFont="1" applyBorder="1" applyAlignment="1">
      <alignment horizontal="distributed" vertical="center" wrapText="1"/>
      <protection/>
    </xf>
    <xf numFmtId="0" fontId="14" fillId="0" borderId="11" xfId="23" applyFont="1" applyBorder="1" applyAlignment="1">
      <alignment horizontal="distributed" vertical="center" wrapText="1"/>
      <protection/>
    </xf>
    <xf numFmtId="0" fontId="15" fillId="0" borderId="15" xfId="0" applyFont="1" applyBorder="1" applyAlignment="1">
      <alignment horizontal="distributed" vertical="center"/>
    </xf>
    <xf numFmtId="0" fontId="14" fillId="0" borderId="105" xfId="23" applyNumberFormat="1" applyFont="1" applyBorder="1" applyAlignment="1">
      <alignment horizontal="center" vertical="center" wrapText="1"/>
      <protection/>
    </xf>
    <xf numFmtId="0" fontId="15" fillId="0" borderId="107" xfId="0" applyFont="1" applyBorder="1" applyAlignment="1">
      <alignment horizontal="center" vertical="center"/>
    </xf>
    <xf numFmtId="0" fontId="14" fillId="0" borderId="86" xfId="23" applyFont="1" applyBorder="1" applyAlignment="1">
      <alignment horizontal="distributed" vertical="center" wrapText="1"/>
      <protection/>
    </xf>
    <xf numFmtId="0" fontId="14" fillId="0" borderId="17" xfId="23" applyFont="1" applyBorder="1" applyAlignment="1">
      <alignment horizontal="distributed" vertical="center" wrapText="1"/>
      <protection/>
    </xf>
    <xf numFmtId="186" fontId="21" fillId="0" borderId="57" xfId="24" applyNumberFormat="1" applyFont="1" applyBorder="1" applyAlignment="1">
      <alignment vertical="center"/>
      <protection/>
    </xf>
    <xf numFmtId="179" fontId="21" fillId="0" borderId="26" xfId="24" applyNumberFormat="1" applyFont="1" applyBorder="1" applyAlignment="1">
      <alignment vertical="center"/>
      <protection/>
    </xf>
    <xf numFmtId="179" fontId="21" fillId="0" borderId="0" xfId="24" applyNumberFormat="1" applyFont="1" applyBorder="1" applyAlignment="1">
      <alignment vertical="center"/>
      <protection/>
    </xf>
    <xf numFmtId="179" fontId="21" fillId="0" borderId="57" xfId="24" applyNumberFormat="1" applyFont="1" applyBorder="1" applyAlignment="1">
      <alignment vertical="center"/>
      <protection/>
    </xf>
    <xf numFmtId="179" fontId="21" fillId="0" borderId="8" xfId="24" applyNumberFormat="1" applyFont="1" applyBorder="1" applyAlignment="1">
      <alignment vertical="center"/>
      <protection/>
    </xf>
    <xf numFmtId="179" fontId="21" fillId="0" borderId="1" xfId="24" applyNumberFormat="1" applyFont="1" applyBorder="1" applyAlignment="1">
      <alignment vertical="center"/>
      <protection/>
    </xf>
    <xf numFmtId="0" fontId="9" fillId="0" borderId="0" xfId="23" applyFont="1" applyBorder="1" applyAlignment="1">
      <alignment horizontal="center" vertical="center"/>
      <protection/>
    </xf>
    <xf numFmtId="0" fontId="12" fillId="0" borderId="12" xfId="23" applyFont="1" applyBorder="1" applyAlignment="1">
      <alignment horizontal="center" vertical="center"/>
      <protection/>
    </xf>
    <xf numFmtId="0" fontId="12" fillId="0" borderId="0" xfId="23" applyFont="1" applyBorder="1" applyAlignment="1">
      <alignment horizontal="center" vertical="center"/>
      <protection/>
    </xf>
    <xf numFmtId="0" fontId="14" fillId="0" borderId="1" xfId="23" applyFont="1" applyBorder="1" applyAlignment="1">
      <alignment horizontal="center" vertical="center"/>
      <protection/>
    </xf>
    <xf numFmtId="0" fontId="15" fillId="0" borderId="1" xfId="0" applyFont="1" applyBorder="1" applyAlignment="1">
      <alignment horizontal="center" vertical="center"/>
    </xf>
    <xf numFmtId="0" fontId="15" fillId="0" borderId="0" xfId="0" applyFont="1" applyBorder="1" applyAlignment="1">
      <alignment horizontal="center" vertical="center"/>
    </xf>
    <xf numFmtId="49" fontId="14" fillId="0" borderId="48" xfId="23" applyNumberFormat="1" applyFont="1" applyBorder="1" applyAlignment="1">
      <alignment horizontal="center" vertical="center"/>
      <protection/>
    </xf>
    <xf numFmtId="49" fontId="14" fillId="0" borderId="120" xfId="23" applyNumberFormat="1" applyFont="1" applyBorder="1" applyAlignment="1">
      <alignment horizontal="center" vertical="center"/>
      <protection/>
    </xf>
    <xf numFmtId="49" fontId="14" fillId="0" borderId="123" xfId="23" applyNumberFormat="1" applyFont="1" applyBorder="1" applyAlignment="1">
      <alignment horizontal="center" vertical="center"/>
      <protection/>
    </xf>
    <xf numFmtId="0" fontId="14" fillId="0" borderId="1" xfId="23" applyFont="1" applyBorder="1" applyAlignment="1">
      <alignment horizontal="right" vertical="center"/>
      <protection/>
    </xf>
    <xf numFmtId="0" fontId="15" fillId="0" borderId="1" xfId="0" applyFont="1" applyBorder="1" applyAlignment="1">
      <alignment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19" xfId="0" applyFont="1" applyBorder="1" applyAlignment="1">
      <alignment horizontal="distributed" vertical="center"/>
    </xf>
    <xf numFmtId="0" fontId="14" fillId="0" borderId="32" xfId="23" applyFont="1" applyBorder="1" applyAlignment="1">
      <alignment horizontal="distributed" vertical="center"/>
      <protection/>
    </xf>
    <xf numFmtId="0" fontId="14" fillId="0" borderId="38" xfId="23" applyFont="1" applyBorder="1" applyAlignment="1">
      <alignment vertical="center"/>
      <protection/>
    </xf>
    <xf numFmtId="186" fontId="17" fillId="0" borderId="176" xfId="23" applyNumberFormat="1" applyFont="1" applyBorder="1" applyAlignment="1">
      <alignment horizontal="center" vertical="center"/>
      <protection/>
    </xf>
    <xf numFmtId="0" fontId="18" fillId="0" borderId="176" xfId="0" applyFont="1" applyBorder="1" applyAlignment="1">
      <alignment horizontal="center" vertical="center"/>
    </xf>
    <xf numFmtId="0" fontId="17" fillId="0" borderId="1" xfId="23" applyFont="1" applyBorder="1" applyAlignment="1">
      <alignment horizontal="distributed" vertical="center"/>
      <protection/>
    </xf>
    <xf numFmtId="0" fontId="18" fillId="0" borderId="1" xfId="0" applyFont="1" applyBorder="1" applyAlignment="1">
      <alignment horizontal="distributed" vertical="center"/>
    </xf>
    <xf numFmtId="0" fontId="17" fillId="0" borderId="0" xfId="23" applyFont="1" applyBorder="1" applyAlignment="1">
      <alignment horizontal="distributed" vertical="center"/>
      <protection/>
    </xf>
    <xf numFmtId="0" fontId="18" fillId="0" borderId="0" xfId="0" applyFont="1" applyBorder="1" applyAlignment="1">
      <alignment horizontal="distributed" vertical="center"/>
    </xf>
    <xf numFmtId="0" fontId="18" fillId="0" borderId="26" xfId="0" applyFont="1" applyBorder="1" applyAlignment="1">
      <alignment horizontal="distributed" vertical="center"/>
    </xf>
    <xf numFmtId="0" fontId="17" fillId="0" borderId="8" xfId="23" applyFont="1" applyBorder="1" applyAlignment="1">
      <alignment horizontal="distributed" vertical="center"/>
      <protection/>
    </xf>
    <xf numFmtId="0" fontId="18" fillId="0" borderId="8" xfId="0" applyFont="1" applyBorder="1" applyAlignment="1">
      <alignment horizontal="distributed" vertical="center"/>
    </xf>
    <xf numFmtId="0" fontId="17" fillId="0" borderId="26" xfId="23" applyFont="1" applyBorder="1" applyAlignment="1">
      <alignment horizontal="distributed" vertical="center"/>
      <protection/>
    </xf>
    <xf numFmtId="186" fontId="17" fillId="0" borderId="88" xfId="23" applyNumberFormat="1" applyFont="1" applyBorder="1" applyAlignment="1">
      <alignment vertical="center"/>
      <protection/>
    </xf>
    <xf numFmtId="0" fontId="18" fillId="0" borderId="88" xfId="0" applyFont="1" applyBorder="1" applyAlignment="1">
      <alignment vertical="center"/>
    </xf>
    <xf numFmtId="0" fontId="18" fillId="0" borderId="89" xfId="0" applyFont="1" applyBorder="1" applyAlignment="1">
      <alignment vertical="center"/>
    </xf>
    <xf numFmtId="186" fontId="17" fillId="0" borderId="0" xfId="23" applyNumberFormat="1" applyFont="1" applyBorder="1" applyAlignment="1">
      <alignment horizontal="center" vertical="center"/>
      <protection/>
    </xf>
    <xf numFmtId="0" fontId="18" fillId="0" borderId="0" xfId="0" applyFont="1" applyBorder="1" applyAlignment="1">
      <alignment vertical="center"/>
    </xf>
    <xf numFmtId="0" fontId="18" fillId="0" borderId="6" xfId="0" applyFont="1" applyBorder="1" applyAlignment="1">
      <alignment vertical="center"/>
    </xf>
    <xf numFmtId="186" fontId="17" fillId="0" borderId="69" xfId="23" applyNumberFormat="1" applyFont="1" applyBorder="1" applyAlignment="1">
      <alignment horizontal="center" vertical="center" wrapText="1"/>
      <protection/>
    </xf>
    <xf numFmtId="186" fontId="17" fillId="0" borderId="70" xfId="23" applyNumberFormat="1" applyFont="1" applyBorder="1" applyAlignment="1">
      <alignment horizontal="center" vertical="center" wrapText="1"/>
      <protection/>
    </xf>
    <xf numFmtId="0" fontId="17" fillId="0" borderId="177" xfId="23" applyFont="1" applyBorder="1" applyAlignment="1">
      <alignment horizontal="center" vertical="center"/>
      <protection/>
    </xf>
    <xf numFmtId="0" fontId="17" fillId="0" borderId="178" xfId="23" applyFont="1" applyBorder="1" applyAlignment="1">
      <alignment horizontal="center" vertical="center"/>
      <protection/>
    </xf>
    <xf numFmtId="0" fontId="17" fillId="0" borderId="179" xfId="23" applyFont="1" applyBorder="1" applyAlignment="1">
      <alignment horizontal="center" vertical="center"/>
      <protection/>
    </xf>
    <xf numFmtId="0" fontId="12" fillId="0" borderId="0" xfId="23" applyFont="1" applyBorder="1" applyAlignment="1">
      <alignment horizontal="center"/>
      <protection/>
    </xf>
    <xf numFmtId="0" fontId="17" fillId="0" borderId="3" xfId="23" applyFont="1" applyBorder="1" applyAlignment="1">
      <alignment horizontal="right" vertical="center"/>
      <protection/>
    </xf>
    <xf numFmtId="0" fontId="17" fillId="0" borderId="4" xfId="23" applyFont="1" applyBorder="1" applyAlignment="1">
      <alignment horizontal="right" vertical="center"/>
      <protection/>
    </xf>
    <xf numFmtId="209" fontId="17" fillId="0" borderId="105" xfId="17" applyNumberFormat="1" applyFont="1" applyBorder="1" applyAlignment="1">
      <alignment horizontal="right" vertical="center"/>
    </xf>
    <xf numFmtId="209" fontId="17" fillId="0" borderId="107" xfId="17" applyNumberFormat="1" applyFont="1" applyBorder="1" applyAlignment="1">
      <alignment horizontal="right" vertical="center"/>
    </xf>
    <xf numFmtId="209" fontId="17" fillId="0" borderId="106" xfId="17" applyNumberFormat="1" applyFont="1" applyBorder="1" applyAlignment="1">
      <alignment horizontal="right" vertical="center"/>
    </xf>
    <xf numFmtId="209" fontId="17" fillId="0" borderId="180" xfId="17" applyNumberFormat="1" applyFont="1" applyBorder="1" applyAlignment="1">
      <alignment horizontal="right" vertical="center"/>
    </xf>
    <xf numFmtId="209" fontId="17" fillId="0" borderId="181" xfId="17" applyNumberFormat="1" applyFont="1" applyBorder="1" applyAlignment="1">
      <alignment horizontal="right" vertical="center"/>
    </xf>
    <xf numFmtId="209" fontId="17" fillId="0" borderId="182" xfId="17" applyNumberFormat="1" applyFont="1" applyBorder="1" applyAlignment="1">
      <alignment horizontal="right" vertical="center"/>
    </xf>
    <xf numFmtId="0" fontId="17" fillId="0" borderId="3" xfId="23" applyFont="1" applyBorder="1" applyAlignment="1">
      <alignment horizontal="center" vertical="center"/>
      <protection/>
    </xf>
    <xf numFmtId="0" fontId="18" fillId="0" borderId="3" xfId="0" applyFont="1" applyBorder="1" applyAlignment="1">
      <alignment horizontal="center" vertical="center"/>
    </xf>
    <xf numFmtId="0" fontId="18" fillId="0" borderId="47" xfId="0" applyFont="1" applyBorder="1" applyAlignment="1">
      <alignment horizontal="center" vertical="center"/>
    </xf>
    <xf numFmtId="0" fontId="18" fillId="0" borderId="1" xfId="0" applyFont="1" applyBorder="1" applyAlignment="1">
      <alignment horizontal="center" vertical="center"/>
    </xf>
    <xf numFmtId="0" fontId="18" fillId="0" borderId="16" xfId="0" applyFont="1" applyBorder="1" applyAlignment="1">
      <alignment horizontal="center" vertical="center"/>
    </xf>
    <xf numFmtId="0" fontId="17" fillId="0" borderId="1" xfId="23" applyFont="1" applyBorder="1" applyAlignment="1">
      <alignment horizontal="right"/>
      <protection/>
    </xf>
    <xf numFmtId="0" fontId="17" fillId="0" borderId="13" xfId="23" applyFont="1" applyBorder="1" applyAlignment="1">
      <alignment horizontal="left"/>
      <protection/>
    </xf>
    <xf numFmtId="0" fontId="20" fillId="0" borderId="1" xfId="0" applyFont="1" applyBorder="1" applyAlignment="1">
      <alignment horizontal="left"/>
    </xf>
    <xf numFmtId="0" fontId="20" fillId="0" borderId="14" xfId="0" applyFont="1" applyBorder="1" applyAlignment="1">
      <alignment horizontal="left"/>
    </xf>
    <xf numFmtId="0" fontId="19" fillId="0" borderId="0" xfId="0" applyFont="1" applyAlignment="1">
      <alignment horizontal="center" vertical="center"/>
    </xf>
    <xf numFmtId="186" fontId="17" fillId="0" borderId="68" xfId="23" applyNumberFormat="1" applyFont="1" applyBorder="1" applyAlignment="1">
      <alignment horizontal="right" vertical="center" indent="2"/>
      <protection/>
    </xf>
    <xf numFmtId="186" fontId="17" fillId="0" borderId="69" xfId="23" applyNumberFormat="1" applyFont="1" applyBorder="1" applyAlignment="1">
      <alignment horizontal="right" vertical="center" indent="2"/>
      <protection/>
    </xf>
    <xf numFmtId="186" fontId="17" fillId="0" borderId="71" xfId="23" applyNumberFormat="1" applyFont="1" applyBorder="1" applyAlignment="1">
      <alignment horizontal="right" vertical="center" indent="2"/>
      <protection/>
    </xf>
    <xf numFmtId="186" fontId="17" fillId="0" borderId="70" xfId="23" applyNumberFormat="1" applyFont="1" applyBorder="1" applyAlignment="1">
      <alignment horizontal="right" vertical="center" indent="2"/>
      <protection/>
    </xf>
    <xf numFmtId="0" fontId="17" fillId="0" borderId="140" xfId="23" applyFont="1" applyBorder="1" applyAlignment="1">
      <alignment horizontal="center" vertical="center"/>
      <protection/>
    </xf>
    <xf numFmtId="0" fontId="18" fillId="0" borderId="43" xfId="0" applyFont="1" applyBorder="1" applyAlignment="1">
      <alignment horizontal="center" vertical="center"/>
    </xf>
    <xf numFmtId="209" fontId="17" fillId="0" borderId="109" xfId="17" applyNumberFormat="1" applyFont="1" applyBorder="1" applyAlignment="1">
      <alignment horizontal="right" vertical="center"/>
    </xf>
    <xf numFmtId="209" fontId="17" fillId="0" borderId="111" xfId="17" applyNumberFormat="1" applyFont="1" applyBorder="1" applyAlignment="1">
      <alignment horizontal="right" vertical="center"/>
    </xf>
    <xf numFmtId="209" fontId="17" fillId="0" borderId="110" xfId="17" applyNumberFormat="1" applyFont="1" applyBorder="1" applyAlignment="1">
      <alignment horizontal="right" vertical="center"/>
    </xf>
    <xf numFmtId="209" fontId="17" fillId="0" borderId="183" xfId="17" applyNumberFormat="1" applyFont="1" applyBorder="1" applyAlignment="1">
      <alignment horizontal="right" vertical="center"/>
    </xf>
    <xf numFmtId="209" fontId="17" fillId="0" borderId="184" xfId="17" applyNumberFormat="1" applyFont="1" applyBorder="1" applyAlignment="1">
      <alignment horizontal="right" vertical="center"/>
    </xf>
    <xf numFmtId="0" fontId="17" fillId="0" borderId="29" xfId="23" applyFont="1" applyBorder="1" applyAlignment="1">
      <alignment horizontal="center" vertical="center"/>
      <protection/>
    </xf>
    <xf numFmtId="0" fontId="17" fillId="0" borderId="26" xfId="23" applyFont="1" applyBorder="1" applyAlignment="1">
      <alignment horizontal="center" vertical="center"/>
      <protection/>
    </xf>
    <xf numFmtId="0" fontId="17" fillId="0" borderId="27" xfId="23" applyFont="1" applyBorder="1" applyAlignment="1">
      <alignment horizontal="center" vertical="center"/>
      <protection/>
    </xf>
    <xf numFmtId="186" fontId="17" fillId="0" borderId="78" xfId="17" applyNumberFormat="1" applyFont="1" applyBorder="1" applyAlignment="1">
      <alignment horizontal="right" vertical="center"/>
    </xf>
    <xf numFmtId="186" fontId="17" fillId="0" borderId="111" xfId="17" applyNumberFormat="1" applyFont="1" applyBorder="1" applyAlignment="1">
      <alignment horizontal="right" vertical="center"/>
    </xf>
    <xf numFmtId="0" fontId="0" fillId="0" borderId="0" xfId="0" applyAlignment="1">
      <alignment/>
    </xf>
    <xf numFmtId="186" fontId="17" fillId="0" borderId="185" xfId="17" applyNumberFormat="1" applyFont="1" applyBorder="1" applyAlignment="1">
      <alignment horizontal="right" vertical="center"/>
    </xf>
    <xf numFmtId="186" fontId="17" fillId="0" borderId="183" xfId="17" applyNumberFormat="1" applyFont="1" applyBorder="1" applyAlignment="1">
      <alignment horizontal="right" vertical="center"/>
    </xf>
    <xf numFmtId="186" fontId="17" fillId="0" borderId="17" xfId="23" applyNumberFormat="1" applyFont="1" applyBorder="1" applyAlignment="1">
      <alignment horizontal="right" vertical="center" indent="2"/>
      <protection/>
    </xf>
    <xf numFmtId="0" fontId="18" fillId="0" borderId="0" xfId="0" applyFont="1" applyBorder="1" applyAlignment="1">
      <alignment horizontal="right" vertical="center" indent="2"/>
    </xf>
    <xf numFmtId="186" fontId="17" fillId="0" borderId="50" xfId="17" applyNumberFormat="1" applyFont="1" applyBorder="1" applyAlignment="1">
      <alignment horizontal="right" vertical="center"/>
    </xf>
    <xf numFmtId="186" fontId="17" fillId="0" borderId="107" xfId="17" applyNumberFormat="1" applyFont="1" applyBorder="1" applyAlignment="1">
      <alignment horizontal="right" vertical="center"/>
    </xf>
    <xf numFmtId="0" fontId="17" fillId="0" borderId="48" xfId="23" applyFont="1" applyBorder="1" applyAlignment="1">
      <alignment horizontal="center" vertical="center"/>
      <protection/>
    </xf>
    <xf numFmtId="0" fontId="17" fillId="0" borderId="120" xfId="23" applyFont="1" applyBorder="1" applyAlignment="1">
      <alignment horizontal="center" vertical="center"/>
      <protection/>
    </xf>
    <xf numFmtId="0" fontId="17" fillId="0" borderId="123" xfId="23" applyFont="1" applyBorder="1" applyAlignment="1">
      <alignment horizontal="center" vertical="center"/>
      <protection/>
    </xf>
    <xf numFmtId="3" fontId="17" fillId="0" borderId="115" xfId="23" applyNumberFormat="1" applyFont="1" applyBorder="1" applyAlignment="1">
      <alignment horizontal="center" vertical="center"/>
      <protection/>
    </xf>
    <xf numFmtId="3" fontId="17" fillId="0" borderId="114" xfId="23" applyNumberFormat="1" applyFont="1" applyBorder="1" applyAlignment="1">
      <alignment horizontal="center" vertical="center"/>
      <protection/>
    </xf>
    <xf numFmtId="0" fontId="17" fillId="0" borderId="105" xfId="23" applyFont="1" applyBorder="1" applyAlignment="1">
      <alignment horizontal="center" vertical="center"/>
      <protection/>
    </xf>
    <xf numFmtId="0" fontId="17" fillId="0" borderId="107" xfId="23" applyFont="1" applyBorder="1" applyAlignment="1">
      <alignment horizontal="center" vertical="center"/>
      <protection/>
    </xf>
    <xf numFmtId="0" fontId="17" fillId="0" borderId="113" xfId="23" applyFont="1" applyBorder="1" applyAlignment="1">
      <alignment horizontal="center" vertical="center"/>
      <protection/>
    </xf>
    <xf numFmtId="0" fontId="17" fillId="0" borderId="115" xfId="23" applyFont="1" applyBorder="1" applyAlignment="1">
      <alignment horizontal="center" vertical="center"/>
      <protection/>
    </xf>
    <xf numFmtId="3" fontId="17" fillId="0" borderId="107" xfId="23" applyNumberFormat="1" applyFont="1" applyBorder="1" applyAlignment="1">
      <alignment horizontal="center" vertical="center"/>
      <protection/>
    </xf>
    <xf numFmtId="3" fontId="17" fillId="0" borderId="106" xfId="23" applyNumberFormat="1" applyFont="1" applyBorder="1" applyAlignment="1">
      <alignment horizontal="center" vertical="center"/>
      <protection/>
    </xf>
    <xf numFmtId="209" fontId="17" fillId="0" borderId="186" xfId="17" applyNumberFormat="1" applyFont="1" applyBorder="1" applyAlignment="1">
      <alignment horizontal="right" vertical="center"/>
    </xf>
    <xf numFmtId="186" fontId="17" fillId="0" borderId="187" xfId="23" applyNumberFormat="1" applyFont="1" applyBorder="1" applyAlignment="1">
      <alignment horizontal="right" vertical="center" indent="2"/>
      <protection/>
    </xf>
    <xf numFmtId="186" fontId="17" fillId="0" borderId="167" xfId="23" applyNumberFormat="1" applyFont="1" applyBorder="1" applyAlignment="1">
      <alignment horizontal="right" vertical="center" indent="2"/>
      <protection/>
    </xf>
    <xf numFmtId="186" fontId="17" fillId="0" borderId="161" xfId="23" applyNumberFormat="1" applyFont="1" applyBorder="1" applyAlignment="1">
      <alignment horizontal="right" vertical="center" indent="2"/>
      <protection/>
    </xf>
    <xf numFmtId="186" fontId="17" fillId="0" borderId="188" xfId="23" applyNumberFormat="1" applyFont="1" applyBorder="1" applyAlignment="1">
      <alignment horizontal="right" vertical="center" indent="2"/>
      <protection/>
    </xf>
    <xf numFmtId="186" fontId="17" fillId="0" borderId="86" xfId="23" applyNumberFormat="1" applyFont="1" applyBorder="1" applyAlignment="1">
      <alignment horizontal="right" vertical="center" indent="2"/>
      <protection/>
    </xf>
    <xf numFmtId="186" fontId="17" fillId="0" borderId="8" xfId="23" applyNumberFormat="1" applyFont="1" applyBorder="1" applyAlignment="1">
      <alignment horizontal="right" vertical="center" indent="2"/>
      <protection/>
    </xf>
    <xf numFmtId="186" fontId="17" fillId="0" borderId="10" xfId="23" applyNumberFormat="1" applyFont="1" applyBorder="1" applyAlignment="1">
      <alignment horizontal="right" vertical="center" indent="2"/>
      <protection/>
    </xf>
    <xf numFmtId="186" fontId="17" fillId="0" borderId="9" xfId="23" applyNumberFormat="1" applyFont="1" applyBorder="1" applyAlignment="1">
      <alignment horizontal="right" vertical="center" indent="2"/>
      <protection/>
    </xf>
    <xf numFmtId="186" fontId="17" fillId="0" borderId="189" xfId="17" applyNumberFormat="1" applyFont="1" applyBorder="1" applyAlignment="1">
      <alignment horizontal="right" vertical="center"/>
    </xf>
    <xf numFmtId="186" fontId="17" fillId="0" borderId="190" xfId="17" applyNumberFormat="1" applyFont="1" applyBorder="1" applyAlignment="1">
      <alignment horizontal="right" vertical="center"/>
    </xf>
    <xf numFmtId="209" fontId="17" fillId="0" borderId="190" xfId="17" applyNumberFormat="1" applyFont="1" applyBorder="1" applyAlignment="1">
      <alignment horizontal="right" vertical="center"/>
    </xf>
    <xf numFmtId="209" fontId="17" fillId="0" borderId="191" xfId="17" applyNumberFormat="1" applyFont="1" applyBorder="1" applyAlignment="1">
      <alignment horizontal="right" vertical="center"/>
    </xf>
    <xf numFmtId="209" fontId="17" fillId="0" borderId="192" xfId="17" applyNumberFormat="1" applyFont="1" applyBorder="1" applyAlignment="1">
      <alignment horizontal="right" vertical="center"/>
    </xf>
    <xf numFmtId="0" fontId="17" fillId="0" borderId="2" xfId="23" applyFont="1" applyBorder="1" applyAlignment="1">
      <alignment horizontal="right" vertical="center"/>
      <protection/>
    </xf>
    <xf numFmtId="0" fontId="17" fillId="0" borderId="13" xfId="23" applyFont="1" applyBorder="1" applyAlignment="1">
      <alignment horizontal="left" vertical="center"/>
      <protection/>
    </xf>
    <xf numFmtId="0" fontId="17" fillId="0" borderId="1" xfId="23" applyFont="1" applyBorder="1" applyAlignment="1">
      <alignment horizontal="left" vertical="center"/>
      <protection/>
    </xf>
    <xf numFmtId="0" fontId="17" fillId="0" borderId="14" xfId="23" applyFont="1" applyBorder="1" applyAlignment="1">
      <alignment horizontal="left" vertical="center"/>
      <protection/>
    </xf>
    <xf numFmtId="0" fontId="17" fillId="0" borderId="52" xfId="23" applyFont="1" applyBorder="1" applyAlignment="1">
      <alignment horizontal="center" vertical="center"/>
      <protection/>
    </xf>
    <xf numFmtId="0" fontId="17" fillId="0" borderId="74" xfId="23" applyFont="1" applyBorder="1" applyAlignment="1">
      <alignment horizontal="center" vertical="center"/>
      <protection/>
    </xf>
    <xf numFmtId="0" fontId="17" fillId="0" borderId="75" xfId="23" applyFont="1" applyBorder="1" applyAlignment="1">
      <alignment horizontal="center" vertical="center"/>
      <protection/>
    </xf>
    <xf numFmtId="0" fontId="17" fillId="0" borderId="76" xfId="23" applyFont="1" applyBorder="1" applyAlignment="1">
      <alignment horizontal="center" vertical="center"/>
      <protection/>
    </xf>
    <xf numFmtId="0" fontId="17" fillId="0" borderId="86" xfId="23" applyFont="1" applyBorder="1" applyAlignment="1">
      <alignment horizontal="center" vertical="center"/>
      <protection/>
    </xf>
    <xf numFmtId="0" fontId="17" fillId="0" borderId="8" xfId="23" applyFont="1" applyBorder="1" applyAlignment="1">
      <alignment horizontal="center" vertical="center"/>
      <protection/>
    </xf>
    <xf numFmtId="0" fontId="17" fillId="0" borderId="10" xfId="23" applyFont="1" applyBorder="1" applyAlignment="1">
      <alignment horizontal="center" vertical="center"/>
      <protection/>
    </xf>
    <xf numFmtId="0" fontId="11" fillId="0" borderId="1" xfId="23" applyFont="1" applyBorder="1" applyAlignment="1">
      <alignment horizontal="right" vertical="top"/>
      <protection/>
    </xf>
    <xf numFmtId="0" fontId="17" fillId="0" borderId="50" xfId="23" applyFont="1" applyBorder="1" applyAlignment="1">
      <alignment horizontal="center" vertical="center"/>
      <protection/>
    </xf>
    <xf numFmtId="0" fontId="17" fillId="0" borderId="193" xfId="23" applyFont="1" applyBorder="1" applyAlignment="1">
      <alignment horizontal="center" vertical="center"/>
      <protection/>
    </xf>
    <xf numFmtId="0" fontId="17" fillId="0" borderId="194" xfId="23" applyFont="1" applyBorder="1" applyAlignment="1">
      <alignment horizontal="center" vertical="center"/>
      <protection/>
    </xf>
    <xf numFmtId="0" fontId="17" fillId="0" borderId="195" xfId="23" applyFont="1" applyBorder="1" applyAlignment="1">
      <alignment horizontal="center" vertical="center"/>
      <protection/>
    </xf>
    <xf numFmtId="186" fontId="17" fillId="0" borderId="176" xfId="23" applyNumberFormat="1" applyFont="1" applyBorder="1" applyAlignment="1">
      <alignment horizontal="right" vertical="center" indent="2"/>
      <protection/>
    </xf>
    <xf numFmtId="186" fontId="17" fillId="0" borderId="158" xfId="23" applyNumberFormat="1" applyFont="1" applyBorder="1" applyAlignment="1">
      <alignment horizontal="right" vertical="center" indent="2"/>
      <protection/>
    </xf>
    <xf numFmtId="186" fontId="17" fillId="0" borderId="196" xfId="17" applyNumberFormat="1" applyFont="1" applyBorder="1" applyAlignment="1">
      <alignment horizontal="right" vertical="center"/>
    </xf>
    <xf numFmtId="186" fontId="17" fillId="0" borderId="181" xfId="17" applyNumberFormat="1" applyFont="1" applyBorder="1" applyAlignment="1">
      <alignment horizontal="right" vertical="center"/>
    </xf>
    <xf numFmtId="184" fontId="17" fillId="0" borderId="26" xfId="23" applyNumberFormat="1" applyFont="1" applyBorder="1" applyAlignment="1">
      <alignment horizontal="right" vertical="center" indent="2"/>
      <protection/>
    </xf>
    <xf numFmtId="0" fontId="20" fillId="0" borderId="26" xfId="0" applyFont="1" applyBorder="1" applyAlignment="1">
      <alignment horizontal="right" vertical="center" indent="2"/>
    </xf>
    <xf numFmtId="0" fontId="20" fillId="0" borderId="30" xfId="0" applyFont="1" applyBorder="1" applyAlignment="1">
      <alignment horizontal="right" vertical="center" indent="2"/>
    </xf>
    <xf numFmtId="0" fontId="17" fillId="0" borderId="0" xfId="23" applyFont="1" applyBorder="1" applyAlignment="1">
      <alignment horizontal="left"/>
      <protection/>
    </xf>
    <xf numFmtId="0" fontId="11" fillId="0" borderId="0" xfId="23" applyFont="1" applyBorder="1" applyAlignment="1">
      <alignment horizontal="left" indent="1"/>
      <protection/>
    </xf>
    <xf numFmtId="0" fontId="17" fillId="0" borderId="3" xfId="23" applyFont="1" applyBorder="1" applyAlignment="1">
      <alignment horizontal="left" indent="1"/>
      <protection/>
    </xf>
    <xf numFmtId="0" fontId="17" fillId="0" borderId="0" xfId="23" applyFont="1" applyBorder="1" applyAlignment="1">
      <alignment horizontal="left" indent="1"/>
      <protection/>
    </xf>
    <xf numFmtId="0" fontId="17" fillId="0" borderId="4" xfId="23" applyFont="1" applyBorder="1" applyAlignment="1">
      <alignment horizontal="center" vertical="center"/>
      <protection/>
    </xf>
    <xf numFmtId="0" fontId="17" fillId="0" borderId="43" xfId="23" applyFont="1" applyBorder="1" applyAlignment="1">
      <alignment horizontal="center" vertical="center"/>
      <protection/>
    </xf>
    <xf numFmtId="0" fontId="17" fillId="0" borderId="1" xfId="23" applyFont="1" applyBorder="1" applyAlignment="1">
      <alignment horizontal="center" vertical="center"/>
      <protection/>
    </xf>
    <xf numFmtId="0" fontId="17" fillId="0" borderId="14" xfId="23" applyFont="1" applyBorder="1" applyAlignment="1">
      <alignment horizontal="center" vertical="center"/>
      <protection/>
    </xf>
    <xf numFmtId="209" fontId="17" fillId="0" borderId="197" xfId="17" applyNumberFormat="1" applyFont="1" applyBorder="1" applyAlignment="1">
      <alignment horizontal="right" vertical="center"/>
    </xf>
    <xf numFmtId="209" fontId="17" fillId="0" borderId="198" xfId="17" applyNumberFormat="1" applyFont="1" applyBorder="1" applyAlignment="1">
      <alignment horizontal="right" vertical="center"/>
    </xf>
    <xf numFmtId="0" fontId="17" fillId="0" borderId="49" xfId="23" applyFont="1" applyBorder="1" applyAlignment="1">
      <alignment horizontal="center" vertical="center"/>
      <protection/>
    </xf>
    <xf numFmtId="3" fontId="17" fillId="0" borderId="108" xfId="23" applyNumberFormat="1" applyFont="1" applyBorder="1" applyAlignment="1">
      <alignment horizontal="center" vertical="center"/>
      <protection/>
    </xf>
    <xf numFmtId="3" fontId="17" fillId="0" borderId="116" xfId="23" applyNumberFormat="1" applyFont="1" applyBorder="1" applyAlignment="1">
      <alignment horizontal="center" vertical="center"/>
      <protection/>
    </xf>
    <xf numFmtId="209" fontId="17" fillId="0" borderId="112" xfId="17" applyNumberFormat="1" applyFont="1" applyBorder="1" applyAlignment="1">
      <alignment horizontal="right" vertical="center"/>
    </xf>
    <xf numFmtId="209" fontId="17" fillId="0" borderId="199" xfId="17" applyNumberFormat="1" applyFont="1" applyBorder="1" applyAlignment="1">
      <alignment horizontal="right" vertical="center"/>
    </xf>
    <xf numFmtId="209" fontId="17" fillId="0" borderId="108" xfId="17" applyNumberFormat="1" applyFont="1" applyBorder="1" applyAlignment="1">
      <alignment horizontal="right" vertical="center"/>
    </xf>
    <xf numFmtId="0" fontId="17" fillId="0" borderId="0" xfId="0" applyFont="1" applyBorder="1" applyAlignment="1">
      <alignment horizontal="right" vertical="center" indent="2"/>
    </xf>
    <xf numFmtId="0" fontId="17" fillId="0" borderId="6" xfId="0" applyFont="1" applyBorder="1" applyAlignment="1">
      <alignment horizontal="right" vertical="center" indent="2"/>
    </xf>
    <xf numFmtId="0" fontId="18" fillId="0" borderId="12" xfId="0" applyFont="1" applyBorder="1" applyAlignment="1">
      <alignment horizontal="right" vertical="center" indent="2"/>
    </xf>
    <xf numFmtId="0" fontId="21" fillId="0" borderId="149" xfId="22" applyFont="1" applyBorder="1" applyAlignment="1">
      <alignment horizontal="center" vertical="center"/>
      <protection/>
    </xf>
    <xf numFmtId="0" fontId="21" fillId="0" borderId="139" xfId="22" applyFont="1" applyBorder="1" applyAlignment="1">
      <alignment horizontal="center" vertical="center"/>
      <protection/>
    </xf>
    <xf numFmtId="0" fontId="11" fillId="0" borderId="0" xfId="22" applyFont="1" applyAlignment="1">
      <alignment horizontal="left" indent="1"/>
      <protection/>
    </xf>
    <xf numFmtId="0" fontId="21" fillId="0" borderId="144" xfId="22" applyFont="1" applyBorder="1" applyAlignment="1">
      <alignment horizontal="center" vertical="center"/>
      <protection/>
    </xf>
    <xf numFmtId="0" fontId="11" fillId="0" borderId="3" xfId="22" applyFont="1" applyBorder="1" applyAlignment="1">
      <alignment horizontal="left" indent="1"/>
      <protection/>
    </xf>
    <xf numFmtId="0" fontId="11" fillId="0" borderId="0" xfId="22" applyFont="1" applyBorder="1" applyAlignment="1">
      <alignment horizontal="left" indent="1"/>
      <protection/>
    </xf>
    <xf numFmtId="0" fontId="21" fillId="0" borderId="118" xfId="22" applyFont="1" applyBorder="1" applyAlignment="1">
      <alignment horizontal="center" vertical="center"/>
      <protection/>
    </xf>
    <xf numFmtId="0" fontId="11" fillId="0" borderId="0" xfId="22" applyFont="1" applyAlignment="1">
      <alignment horizontal="left" vertical="center" indent="1"/>
      <protection/>
    </xf>
    <xf numFmtId="0" fontId="0" fillId="0" borderId="0" xfId="0" applyAlignment="1">
      <alignment horizontal="left" vertical="center" indent="1"/>
    </xf>
    <xf numFmtId="0" fontId="12" fillId="0" borderId="0" xfId="22" applyFont="1" applyBorder="1" applyAlignment="1">
      <alignment horizontal="center" vertical="center"/>
      <protection/>
    </xf>
    <xf numFmtId="0" fontId="21" fillId="0" borderId="120" xfId="22" applyFont="1" applyBorder="1" applyAlignment="1">
      <alignment horizontal="distributed" vertical="center"/>
      <protection/>
    </xf>
    <xf numFmtId="0" fontId="21" fillId="0" borderId="117" xfId="22" applyFont="1" applyBorder="1" applyAlignment="1">
      <alignment horizontal="center" vertical="distributed" textRotation="255"/>
      <protection/>
    </xf>
    <xf numFmtId="0" fontId="21" fillId="0" borderId="149" xfId="22" applyFont="1" applyBorder="1" applyAlignment="1">
      <alignment horizontal="center" vertical="distributed" textRotation="255"/>
      <protection/>
    </xf>
    <xf numFmtId="0" fontId="21" fillId="0" borderId="118" xfId="22" applyFont="1" applyBorder="1" applyAlignment="1">
      <alignment horizontal="center" vertical="distributed" textRotation="255"/>
      <protection/>
    </xf>
    <xf numFmtId="0" fontId="21" fillId="0" borderId="8" xfId="22" applyFont="1" applyBorder="1" applyAlignment="1">
      <alignment horizontal="center" vertical="center"/>
      <protection/>
    </xf>
    <xf numFmtId="0" fontId="21" fillId="0" borderId="1" xfId="22" applyFont="1" applyBorder="1" applyAlignment="1">
      <alignment horizontal="center" vertical="center"/>
      <protection/>
    </xf>
    <xf numFmtId="0" fontId="21" fillId="0" borderId="3" xfId="22" applyFont="1" applyBorder="1" applyAlignment="1">
      <alignment horizontal="distributed" vertical="center" wrapText="1"/>
      <protection/>
    </xf>
    <xf numFmtId="0" fontId="23" fillId="0" borderId="0" xfId="0" applyFont="1" applyBorder="1" applyAlignment="1">
      <alignment horizontal="distributed" vertical="center"/>
    </xf>
    <xf numFmtId="0" fontId="23" fillId="0" borderId="1" xfId="0" applyFont="1" applyBorder="1" applyAlignment="1">
      <alignment horizontal="distributed" vertical="center"/>
    </xf>
    <xf numFmtId="0" fontId="21" fillId="0" borderId="1" xfId="22" applyFont="1" applyBorder="1" applyAlignment="1">
      <alignment horizontal="right" vertical="center"/>
      <protection/>
    </xf>
    <xf numFmtId="0" fontId="22" fillId="0" borderId="1" xfId="0" applyFont="1" applyBorder="1" applyAlignment="1">
      <alignment horizontal="right" vertical="center"/>
    </xf>
    <xf numFmtId="0" fontId="25" fillId="0" borderId="5" xfId="23" applyFont="1" applyBorder="1" applyAlignment="1">
      <alignment textRotation="255"/>
      <protection/>
    </xf>
    <xf numFmtId="0" fontId="25" fillId="0" borderId="13" xfId="23" applyFont="1" applyBorder="1" applyAlignment="1">
      <alignment textRotation="255"/>
      <protection/>
    </xf>
    <xf numFmtId="0" fontId="25" fillId="0" borderId="3" xfId="23" applyFont="1" applyBorder="1" applyAlignment="1">
      <alignment horizontal="left" indent="1"/>
      <protection/>
    </xf>
    <xf numFmtId="0" fontId="25" fillId="0" borderId="68" xfId="23" applyFont="1" applyBorder="1" applyAlignment="1">
      <alignment horizontal="distributed" vertical="center"/>
      <protection/>
    </xf>
    <xf numFmtId="0" fontId="25" fillId="0" borderId="69" xfId="23" applyFont="1" applyBorder="1" applyAlignment="1">
      <alignment horizontal="distributed" vertical="center"/>
      <protection/>
    </xf>
    <xf numFmtId="0" fontId="25" fillId="0" borderId="70" xfId="23" applyFont="1" applyBorder="1" applyAlignment="1">
      <alignment horizontal="distributed" vertical="center"/>
      <protection/>
    </xf>
    <xf numFmtId="0" fontId="25" fillId="0" borderId="68" xfId="23" applyFont="1" applyBorder="1" applyAlignment="1">
      <alignment horizontal="center" vertical="center"/>
      <protection/>
    </xf>
    <xf numFmtId="0" fontId="25" fillId="0" borderId="71" xfId="23" applyFont="1" applyBorder="1" applyAlignment="1">
      <alignment horizontal="center" vertical="center"/>
      <protection/>
    </xf>
    <xf numFmtId="0" fontId="25" fillId="0" borderId="5" xfId="23" applyFont="1" applyBorder="1" applyAlignment="1">
      <alignment horizontal="center" vertical="center"/>
      <protection/>
    </xf>
    <xf numFmtId="0" fontId="25" fillId="0" borderId="6" xfId="23" applyFont="1" applyBorder="1" applyAlignment="1">
      <alignment horizontal="center" vertical="center"/>
      <protection/>
    </xf>
    <xf numFmtId="0" fontId="25" fillId="0" borderId="25" xfId="23" applyFont="1" applyBorder="1" applyAlignment="1">
      <alignment horizontal="center" vertical="center"/>
      <protection/>
    </xf>
    <xf numFmtId="0" fontId="25" fillId="0" borderId="27" xfId="23" applyFont="1" applyBorder="1" applyAlignment="1">
      <alignment horizontal="center" vertical="center"/>
      <protection/>
    </xf>
    <xf numFmtId="0" fontId="25" fillId="0" borderId="45" xfId="23" applyFont="1" applyBorder="1" applyAlignment="1">
      <alignment horizontal="center" vertical="center"/>
      <protection/>
    </xf>
    <xf numFmtId="0" fontId="25" fillId="0" borderId="70" xfId="23" applyFont="1" applyBorder="1" applyAlignment="1">
      <alignment horizontal="center" vertical="center"/>
      <protection/>
    </xf>
    <xf numFmtId="0" fontId="25" fillId="0" borderId="0" xfId="23" applyFont="1" applyBorder="1" applyAlignment="1">
      <alignment horizontal="left" indent="1"/>
      <protection/>
    </xf>
    <xf numFmtId="0" fontId="25" fillId="0" borderId="44" xfId="23" applyFont="1" applyBorder="1" applyAlignment="1">
      <alignment horizontal="center" vertical="center"/>
      <protection/>
    </xf>
    <xf numFmtId="0" fontId="25" fillId="0" borderId="10" xfId="23" applyFont="1" applyBorder="1" applyAlignment="1">
      <alignment horizontal="center" vertical="center"/>
      <protection/>
    </xf>
    <xf numFmtId="0" fontId="25" fillId="0" borderId="13" xfId="23" applyFont="1" applyBorder="1" applyAlignment="1">
      <alignment horizontal="center" vertical="center"/>
      <protection/>
    </xf>
    <xf numFmtId="0" fontId="25" fillId="0" borderId="14" xfId="23" applyFont="1" applyBorder="1" applyAlignment="1">
      <alignment horizontal="center" vertical="center"/>
      <protection/>
    </xf>
    <xf numFmtId="0" fontId="21" fillId="0" borderId="200" xfId="24" applyFont="1" applyBorder="1" applyAlignment="1">
      <alignment horizontal="center" vertical="center"/>
      <protection/>
    </xf>
    <xf numFmtId="0" fontId="21" fillId="0" borderId="157" xfId="24" applyFont="1" applyBorder="1" applyAlignment="1">
      <alignment horizontal="center" vertical="center"/>
      <protection/>
    </xf>
    <xf numFmtId="0" fontId="21" fillId="0" borderId="201" xfId="24" applyFont="1" applyBorder="1" applyAlignment="1">
      <alignment horizontal="center" vertical="center"/>
      <protection/>
    </xf>
    <xf numFmtId="0" fontId="21" fillId="0" borderId="154" xfId="24" applyFont="1" applyBorder="1" applyAlignment="1">
      <alignment horizontal="center" vertical="center"/>
      <protection/>
    </xf>
    <xf numFmtId="0" fontId="21" fillId="0" borderId="13" xfId="24" applyNumberFormat="1" applyFont="1" applyBorder="1" applyAlignment="1">
      <alignment horizontal="distributed" vertical="center"/>
      <protection/>
    </xf>
    <xf numFmtId="0" fontId="21" fillId="0" borderId="1" xfId="24" applyNumberFormat="1" applyFont="1" applyBorder="1" applyAlignment="1">
      <alignment horizontal="distributed" vertical="center"/>
      <protection/>
    </xf>
    <xf numFmtId="0" fontId="11" fillId="0" borderId="3" xfId="24" applyFont="1" applyBorder="1" applyAlignment="1">
      <alignment horizontal="left" indent="1"/>
      <protection/>
    </xf>
    <xf numFmtId="0" fontId="11" fillId="0" borderId="0" xfId="24" applyFont="1" applyBorder="1" applyAlignment="1">
      <alignment horizontal="left" indent="1"/>
      <protection/>
    </xf>
    <xf numFmtId="0" fontId="21" fillId="0" borderId="202" xfId="23" applyFont="1" applyBorder="1" applyAlignment="1">
      <alignment horizontal="distributed" vertical="center"/>
      <protection/>
    </xf>
    <xf numFmtId="0" fontId="21" fillId="0" borderId="153" xfId="23" applyFont="1" applyBorder="1" applyAlignment="1">
      <alignment horizontal="distributed" vertical="center"/>
      <protection/>
    </xf>
    <xf numFmtId="0" fontId="21" fillId="0" borderId="202" xfId="24" applyFont="1" applyBorder="1" applyAlignment="1">
      <alignment horizontal="distributed" vertical="center"/>
      <protection/>
    </xf>
    <xf numFmtId="0" fontId="21" fillId="0" borderId="153" xfId="24" applyFont="1" applyBorder="1" applyAlignment="1">
      <alignment horizontal="distributed" vertical="center"/>
      <protection/>
    </xf>
    <xf numFmtId="0" fontId="21" fillId="0" borderId="202" xfId="24" applyFont="1" applyBorder="1" applyAlignment="1">
      <alignment vertical="center"/>
      <protection/>
    </xf>
    <xf numFmtId="0" fontId="21" fillId="0" borderId="153" xfId="24" applyFont="1" applyBorder="1" applyAlignment="1">
      <alignment vertical="center"/>
      <protection/>
    </xf>
    <xf numFmtId="0" fontId="21" fillId="0" borderId="13" xfId="24" applyFont="1" applyBorder="1" applyAlignment="1">
      <alignment horizontal="distributed" vertical="center"/>
      <protection/>
    </xf>
    <xf numFmtId="0" fontId="21" fillId="0" borderId="1" xfId="24" applyFont="1" applyBorder="1" applyAlignment="1">
      <alignment horizontal="distributed" vertical="center"/>
      <protection/>
    </xf>
    <xf numFmtId="0" fontId="9" fillId="0" borderId="0" xfId="24" applyFont="1" applyBorder="1" applyAlignment="1">
      <alignment horizontal="center" vertical="center"/>
      <protection/>
    </xf>
    <xf numFmtId="0" fontId="12" fillId="0" borderId="0" xfId="24" applyFont="1" applyBorder="1" applyAlignment="1">
      <alignment horizontal="center"/>
      <protection/>
    </xf>
    <xf numFmtId="0" fontId="21" fillId="0" borderId="3" xfId="24" applyFont="1" applyBorder="1" applyAlignment="1">
      <alignment horizontal="right" vertical="center"/>
      <protection/>
    </xf>
    <xf numFmtId="0" fontId="21" fillId="0" borderId="117" xfId="24" applyFont="1" applyBorder="1" applyAlignment="1">
      <alignment horizontal="center" vertical="center"/>
      <protection/>
    </xf>
    <xf numFmtId="0" fontId="23" fillId="0" borderId="118" xfId="0" applyFont="1" applyBorder="1" applyAlignment="1">
      <alignment horizontal="center" vertical="center"/>
    </xf>
    <xf numFmtId="0" fontId="21" fillId="0" borderId="163" xfId="24" applyFont="1" applyBorder="1" applyAlignment="1">
      <alignment horizontal="center" vertical="center"/>
      <protection/>
    </xf>
    <xf numFmtId="0" fontId="21" fillId="0" borderId="15" xfId="24" applyFont="1" applyBorder="1" applyAlignment="1">
      <alignment horizontal="center" vertical="center"/>
      <protection/>
    </xf>
    <xf numFmtId="0" fontId="21" fillId="0" borderId="200" xfId="24" applyFont="1" applyBorder="1" applyAlignment="1">
      <alignment horizontal="center" vertical="center"/>
      <protection/>
    </xf>
    <xf numFmtId="0" fontId="21" fillId="0" borderId="157" xfId="24" applyFont="1" applyBorder="1" applyAlignment="1">
      <alignment horizontal="center" vertical="center"/>
      <protection/>
    </xf>
    <xf numFmtId="0" fontId="21" fillId="0" borderId="201" xfId="24" applyFont="1" applyBorder="1" applyAlignment="1">
      <alignment horizontal="center" vertical="center"/>
      <protection/>
    </xf>
    <xf numFmtId="0" fontId="21" fillId="0" borderId="154" xfId="24" applyFont="1" applyBorder="1" applyAlignment="1">
      <alignment horizontal="center" vertical="center"/>
      <protection/>
    </xf>
    <xf numFmtId="0" fontId="21" fillId="0" borderId="166" xfId="24" applyNumberFormat="1" applyFont="1" applyBorder="1" applyAlignment="1">
      <alignment horizontal="distributed" vertical="center"/>
      <protection/>
    </xf>
    <xf numFmtId="0" fontId="21" fillId="0" borderId="167" xfId="24" applyNumberFormat="1" applyFont="1" applyBorder="1" applyAlignment="1">
      <alignment horizontal="distributed" vertical="center"/>
      <protection/>
    </xf>
    <xf numFmtId="0" fontId="21" fillId="0" borderId="202" xfId="23" applyFont="1" applyBorder="1" applyAlignment="1">
      <alignment horizontal="distributed" vertical="center"/>
      <protection/>
    </xf>
    <xf numFmtId="0" fontId="21" fillId="0" borderId="153" xfId="23" applyFont="1" applyBorder="1" applyAlignment="1">
      <alignment horizontal="distributed" vertical="center"/>
      <protection/>
    </xf>
    <xf numFmtId="0" fontId="21" fillId="0" borderId="202" xfId="24" applyFont="1" applyBorder="1" applyAlignment="1">
      <alignment horizontal="distributed" vertical="center"/>
      <protection/>
    </xf>
    <xf numFmtId="0" fontId="21" fillId="0" borderId="153" xfId="24" applyFont="1" applyBorder="1" applyAlignment="1">
      <alignment horizontal="distributed" vertical="center"/>
      <protection/>
    </xf>
    <xf numFmtId="0" fontId="21" fillId="0" borderId="13" xfId="24" applyFont="1" applyBorder="1" applyAlignment="1">
      <alignment horizontal="center" vertical="center"/>
      <protection/>
    </xf>
    <xf numFmtId="0" fontId="21" fillId="0" borderId="1" xfId="24" applyFont="1" applyBorder="1" applyAlignment="1">
      <alignment horizontal="center" vertical="center"/>
      <protection/>
    </xf>
    <xf numFmtId="0" fontId="21" fillId="0" borderId="166" xfId="24" applyFont="1" applyBorder="1" applyAlignment="1">
      <alignment horizontal="distributed" vertical="center"/>
      <protection/>
    </xf>
    <xf numFmtId="0" fontId="21" fillId="0" borderId="167" xfId="24" applyFont="1" applyBorder="1" applyAlignment="1">
      <alignment horizontal="distributed" vertical="center"/>
      <protection/>
    </xf>
    <xf numFmtId="0" fontId="12" fillId="0" borderId="0" xfId="24" applyFont="1" applyBorder="1" applyAlignment="1">
      <alignment horizontal="center" vertical="center"/>
      <protection/>
    </xf>
    <xf numFmtId="0" fontId="11" fillId="0" borderId="0" xfId="24" applyFont="1" applyBorder="1" applyAlignment="1">
      <alignment horizontal="center"/>
      <protection/>
    </xf>
    <xf numFmtId="0" fontId="21" fillId="0" borderId="3" xfId="23" applyFont="1" applyBorder="1" applyAlignment="1">
      <alignment horizontal="right" vertical="center"/>
      <protection/>
    </xf>
    <xf numFmtId="0" fontId="21" fillId="0" borderId="117" xfId="24" applyFont="1" applyBorder="1" applyAlignment="1">
      <alignment horizontal="center" vertical="center"/>
      <protection/>
    </xf>
    <xf numFmtId="0" fontId="21" fillId="0" borderId="118" xfId="24" applyFont="1" applyBorder="1" applyAlignment="1">
      <alignment horizontal="center" vertical="center"/>
      <protection/>
    </xf>
    <xf numFmtId="0" fontId="21" fillId="0" borderId="163" xfId="24" applyFont="1" applyBorder="1" applyAlignment="1">
      <alignment horizontal="center" vertical="center"/>
      <protection/>
    </xf>
    <xf numFmtId="0" fontId="21" fillId="0" borderId="15" xfId="24" applyFont="1" applyBorder="1" applyAlignment="1">
      <alignment horizontal="center" vertical="center"/>
      <protection/>
    </xf>
    <xf numFmtId="0" fontId="21" fillId="0" borderId="3" xfId="24" applyFont="1" applyBorder="1" applyAlignment="1">
      <alignment horizontal="right"/>
      <protection/>
    </xf>
    <xf numFmtId="0" fontId="21" fillId="0" borderId="3" xfId="23" applyFont="1" applyBorder="1" applyAlignment="1">
      <alignment horizontal="right"/>
      <protection/>
    </xf>
    <xf numFmtId="0" fontId="21" fillId="0" borderId="5" xfId="24" applyFont="1" applyBorder="1" applyAlignment="1">
      <alignment horizontal="left" vertical="top"/>
      <protection/>
    </xf>
    <xf numFmtId="0" fontId="21" fillId="0" borderId="0" xfId="24" applyFont="1" applyBorder="1" applyAlignment="1">
      <alignment horizontal="left" vertical="top"/>
      <protection/>
    </xf>
    <xf numFmtId="0" fontId="23" fillId="0" borderId="15" xfId="0" applyFont="1" applyBorder="1" applyAlignment="1">
      <alignment horizontal="center" vertical="center"/>
    </xf>
    <xf numFmtId="0" fontId="23" fillId="0" borderId="157" xfId="0" applyFont="1" applyBorder="1" applyAlignment="1">
      <alignment horizontal="center" vertical="center"/>
    </xf>
    <xf numFmtId="0" fontId="21" fillId="0" borderId="4" xfId="24" applyFont="1" applyBorder="1" applyAlignment="1">
      <alignment horizontal="center" vertical="center"/>
      <protection/>
    </xf>
    <xf numFmtId="0" fontId="23" fillId="0" borderId="14" xfId="0" applyFont="1" applyBorder="1" applyAlignment="1">
      <alignment horizontal="center" vertical="center"/>
    </xf>
    <xf numFmtId="0" fontId="21" fillId="0" borderId="202" xfId="24" applyFont="1" applyBorder="1" applyAlignment="1">
      <alignment horizontal="center" vertical="center" shrinkToFit="1"/>
      <protection/>
    </xf>
    <xf numFmtId="0" fontId="21" fillId="0" borderId="153" xfId="24" applyFont="1" applyBorder="1" applyAlignment="1">
      <alignment horizontal="center" vertical="center" shrinkToFit="1"/>
      <protection/>
    </xf>
    <xf numFmtId="0" fontId="21" fillId="0" borderId="166" xfId="24" applyNumberFormat="1" applyFont="1" applyBorder="1" applyAlignment="1">
      <alignment vertical="center"/>
      <protection/>
    </xf>
    <xf numFmtId="0" fontId="21" fillId="0" borderId="167" xfId="24" applyNumberFormat="1" applyFont="1" applyBorder="1" applyAlignment="1">
      <alignment vertical="center"/>
      <protection/>
    </xf>
    <xf numFmtId="0" fontId="21" fillId="0" borderId="161" xfId="24" applyNumberFormat="1" applyFont="1" applyBorder="1" applyAlignment="1">
      <alignment vertical="center"/>
      <protection/>
    </xf>
    <xf numFmtId="0" fontId="11" fillId="0" borderId="5" xfId="24" applyFont="1" applyBorder="1" applyAlignment="1">
      <alignment horizontal="left" indent="1"/>
      <protection/>
    </xf>
    <xf numFmtId="0" fontId="28" fillId="0" borderId="203" xfId="25" applyFont="1" applyBorder="1" applyAlignment="1">
      <alignment horizontal="center" vertical="center"/>
      <protection/>
    </xf>
    <xf numFmtId="0" fontId="29" fillId="0" borderId="168" xfId="0" applyFont="1" applyBorder="1" applyAlignment="1">
      <alignment horizontal="center" vertical="center"/>
    </xf>
    <xf numFmtId="0" fontId="30" fillId="0" borderId="168" xfId="0" applyFont="1" applyBorder="1" applyAlignment="1">
      <alignment vertical="center"/>
    </xf>
    <xf numFmtId="0" fontId="30" fillId="0" borderId="204" xfId="0" applyFont="1" applyBorder="1" applyAlignment="1">
      <alignment vertical="center"/>
    </xf>
    <xf numFmtId="0" fontId="26" fillId="0" borderId="0" xfId="22" applyFont="1" applyBorder="1" applyAlignment="1">
      <alignment horizontal="center" vertical="center"/>
      <protection/>
    </xf>
    <xf numFmtId="0" fontId="28" fillId="0" borderId="0" xfId="22" applyFont="1" applyBorder="1" applyAlignment="1">
      <alignment horizontal="left" vertical="top"/>
      <protection/>
    </xf>
    <xf numFmtId="0" fontId="28" fillId="0" borderId="2" xfId="22" applyFont="1" applyBorder="1" applyAlignment="1">
      <alignment horizontal="right" vertical="center"/>
      <protection/>
    </xf>
    <xf numFmtId="0" fontId="28" fillId="0" borderId="3" xfId="22" applyFont="1" applyBorder="1" applyAlignment="1">
      <alignment horizontal="right" vertical="center"/>
      <protection/>
    </xf>
    <xf numFmtId="0" fontId="28" fillId="0" borderId="47" xfId="22" applyFont="1" applyBorder="1" applyAlignment="1">
      <alignment horizontal="right" vertical="center"/>
      <protection/>
    </xf>
    <xf numFmtId="0" fontId="28" fillId="0" borderId="140" xfId="22" applyFont="1" applyBorder="1" applyAlignment="1">
      <alignment horizontal="distributed"/>
      <protection/>
    </xf>
    <xf numFmtId="0" fontId="28" fillId="0" borderId="3" xfId="22" applyFont="1" applyBorder="1" applyAlignment="1">
      <alignment horizontal="distributed"/>
      <protection/>
    </xf>
    <xf numFmtId="0" fontId="28" fillId="0" borderId="47" xfId="22" applyFont="1" applyBorder="1" applyAlignment="1">
      <alignment horizontal="distributed"/>
      <protection/>
    </xf>
    <xf numFmtId="0" fontId="28" fillId="0" borderId="17" xfId="22" applyFont="1" applyBorder="1" applyAlignment="1">
      <alignment horizontal="distributed"/>
      <protection/>
    </xf>
    <xf numFmtId="0" fontId="28" fillId="0" borderId="0" xfId="22" applyFont="1" applyBorder="1" applyAlignment="1">
      <alignment horizontal="distributed"/>
      <protection/>
    </xf>
    <xf numFmtId="0" fontId="28" fillId="0" borderId="12" xfId="22" applyFont="1" applyBorder="1" applyAlignment="1">
      <alignment horizontal="distributed"/>
      <protection/>
    </xf>
    <xf numFmtId="0" fontId="28" fillId="0" borderId="2" xfId="25" applyFont="1" applyBorder="1" applyAlignment="1">
      <alignment horizontal="center" vertical="center"/>
      <protection/>
    </xf>
    <xf numFmtId="0" fontId="28" fillId="0" borderId="3" xfId="25" applyFont="1" applyBorder="1" applyAlignment="1">
      <alignment horizontal="center" vertical="center"/>
      <protection/>
    </xf>
    <xf numFmtId="0" fontId="28" fillId="0" borderId="47" xfId="25" applyFont="1" applyBorder="1" applyAlignment="1">
      <alignment horizontal="center" vertical="center"/>
      <protection/>
    </xf>
    <xf numFmtId="0" fontId="28" fillId="0" borderId="13" xfId="22" applyFont="1" applyBorder="1" applyAlignment="1">
      <alignment horizontal="left" vertical="center"/>
      <protection/>
    </xf>
    <xf numFmtId="0" fontId="28" fillId="0" borderId="1" xfId="22" applyFont="1" applyBorder="1" applyAlignment="1">
      <alignment horizontal="left" vertical="center"/>
      <protection/>
    </xf>
    <xf numFmtId="0" fontId="28" fillId="0" borderId="16" xfId="22" applyFont="1" applyBorder="1" applyAlignment="1">
      <alignment horizontal="left" vertical="center"/>
      <protection/>
    </xf>
    <xf numFmtId="0" fontId="28" fillId="0" borderId="1" xfId="22" applyFont="1" applyBorder="1" applyAlignment="1">
      <alignment vertical="center"/>
      <protection/>
    </xf>
    <xf numFmtId="0" fontId="28" fillId="0" borderId="16" xfId="22" applyFont="1" applyBorder="1" applyAlignment="1">
      <alignment vertical="center"/>
      <protection/>
    </xf>
    <xf numFmtId="0" fontId="28" fillId="0" borderId="43" xfId="22" applyFont="1" applyBorder="1" applyAlignment="1">
      <alignment horizontal="right" vertical="center"/>
      <protection/>
    </xf>
    <xf numFmtId="0" fontId="28" fillId="0" borderId="1" xfId="22" applyFont="1" applyBorder="1" applyAlignment="1">
      <alignment horizontal="right" vertical="center"/>
      <protection/>
    </xf>
    <xf numFmtId="0" fontId="28" fillId="0" borderId="16" xfId="22" applyFont="1" applyBorder="1" applyAlignment="1">
      <alignment horizontal="right" vertical="center"/>
      <protection/>
    </xf>
    <xf numFmtId="0" fontId="28" fillId="0" borderId="168" xfId="25" applyFont="1" applyBorder="1" applyAlignment="1">
      <alignment horizontal="center" vertical="center"/>
      <protection/>
    </xf>
    <xf numFmtId="0" fontId="28" fillId="0" borderId="169" xfId="25" applyFont="1" applyBorder="1" applyAlignment="1">
      <alignment horizontal="center" vertical="center"/>
      <protection/>
    </xf>
    <xf numFmtId="0" fontId="28" fillId="0" borderId="13" xfId="25" applyFont="1" applyBorder="1" applyAlignment="1">
      <alignment horizontal="center" vertical="center"/>
      <protection/>
    </xf>
    <xf numFmtId="0" fontId="28" fillId="0" borderId="1" xfId="25" applyFont="1" applyBorder="1" applyAlignment="1">
      <alignment horizontal="center" vertical="center"/>
      <protection/>
    </xf>
    <xf numFmtId="0" fontId="28" fillId="0" borderId="16" xfId="25" applyFont="1" applyBorder="1" applyAlignment="1">
      <alignment horizontal="center" vertical="center"/>
      <protection/>
    </xf>
    <xf numFmtId="186" fontId="28" fillId="0" borderId="43" xfId="25" applyNumberFormat="1" applyFont="1" applyBorder="1" applyAlignment="1">
      <alignment horizontal="center" vertical="center"/>
      <protection/>
    </xf>
    <xf numFmtId="0" fontId="31" fillId="0" borderId="1" xfId="0" applyFont="1" applyBorder="1" applyAlignment="1">
      <alignment horizontal="center" vertical="center"/>
    </xf>
    <xf numFmtId="0" fontId="31" fillId="0" borderId="14" xfId="0" applyFont="1" applyBorder="1" applyAlignment="1">
      <alignment horizontal="center" vertical="center"/>
    </xf>
    <xf numFmtId="184" fontId="28" fillId="0" borderId="43" xfId="25" applyNumberFormat="1" applyFont="1" applyBorder="1" applyAlignment="1">
      <alignment horizontal="distributed" vertical="center"/>
      <protection/>
    </xf>
    <xf numFmtId="184" fontId="28" fillId="0" borderId="1" xfId="25" applyNumberFormat="1" applyFont="1" applyBorder="1" applyAlignment="1">
      <alignment horizontal="distributed" vertical="center"/>
      <protection/>
    </xf>
    <xf numFmtId="0" fontId="31" fillId="0" borderId="16" xfId="0" applyFont="1" applyBorder="1" applyAlignment="1">
      <alignment horizontal="distributed" vertical="center"/>
    </xf>
    <xf numFmtId="186" fontId="28" fillId="0" borderId="43" xfId="25" applyNumberFormat="1" applyFont="1" applyBorder="1" applyAlignment="1">
      <alignment horizontal="distributed" vertical="center"/>
      <protection/>
    </xf>
    <xf numFmtId="0" fontId="31" fillId="0" borderId="1" xfId="0" applyFont="1" applyBorder="1" applyAlignment="1">
      <alignment horizontal="distributed" vertical="center"/>
    </xf>
    <xf numFmtId="184" fontId="28" fillId="0" borderId="43" xfId="25" applyNumberFormat="1" applyFont="1" applyBorder="1" applyAlignment="1">
      <alignment horizontal="right" vertical="center"/>
      <protection/>
    </xf>
    <xf numFmtId="0" fontId="31" fillId="0" borderId="1" xfId="0" applyFont="1" applyBorder="1" applyAlignment="1">
      <alignment vertical="center"/>
    </xf>
    <xf numFmtId="184" fontId="28" fillId="0" borderId="1" xfId="25" applyNumberFormat="1" applyFont="1" applyBorder="1" applyAlignment="1">
      <alignment horizontal="right" vertical="center"/>
      <protection/>
    </xf>
    <xf numFmtId="184" fontId="28" fillId="0" borderId="205" xfId="25" applyNumberFormat="1" applyFont="1" applyBorder="1" applyAlignment="1">
      <alignment horizontal="right" vertical="center"/>
      <protection/>
    </xf>
    <xf numFmtId="184" fontId="28" fillId="0" borderId="140" xfId="25" applyNumberFormat="1" applyFont="1" applyBorder="1" applyAlignment="1">
      <alignment horizontal="center" vertical="center"/>
      <protection/>
    </xf>
    <xf numFmtId="0" fontId="30" fillId="0" borderId="3" xfId="0" applyFont="1" applyBorder="1" applyAlignment="1">
      <alignment horizontal="center" vertical="center"/>
    </xf>
    <xf numFmtId="0" fontId="30" fillId="0" borderId="4" xfId="0" applyFont="1" applyBorder="1" applyAlignment="1">
      <alignment horizontal="center" vertical="center"/>
    </xf>
    <xf numFmtId="186" fontId="28" fillId="0" borderId="205" xfId="25" applyNumberFormat="1" applyFont="1" applyBorder="1" applyAlignment="1">
      <alignment horizontal="center" vertical="center"/>
      <protection/>
    </xf>
    <xf numFmtId="0" fontId="30" fillId="0" borderId="168" xfId="0" applyFont="1" applyBorder="1" applyAlignment="1">
      <alignment horizontal="center" vertical="center"/>
    </xf>
    <xf numFmtId="0" fontId="30" fillId="0" borderId="204" xfId="0" applyFont="1" applyBorder="1" applyAlignment="1">
      <alignment horizontal="center" vertical="center"/>
    </xf>
    <xf numFmtId="184" fontId="28" fillId="0" borderId="140" xfId="25" applyNumberFormat="1" applyFont="1" applyBorder="1" applyAlignment="1">
      <alignment horizontal="distributed" vertical="center"/>
      <protection/>
    </xf>
    <xf numFmtId="184" fontId="30" fillId="0" borderId="3" xfId="0" applyNumberFormat="1" applyFont="1" applyBorder="1" applyAlignment="1">
      <alignment horizontal="distributed" vertical="center"/>
    </xf>
    <xf numFmtId="0" fontId="30" fillId="0" borderId="47" xfId="0" applyFont="1" applyBorder="1" applyAlignment="1">
      <alignment horizontal="distributed" vertical="center"/>
    </xf>
    <xf numFmtId="184" fontId="28" fillId="0" borderId="205" xfId="25" applyNumberFormat="1" applyFont="1" applyBorder="1" applyAlignment="1">
      <alignment horizontal="distributed" vertical="center"/>
      <protection/>
    </xf>
    <xf numFmtId="184" fontId="28" fillId="0" borderId="168" xfId="25" applyNumberFormat="1" applyFont="1" applyBorder="1" applyAlignment="1">
      <alignment horizontal="distributed" vertical="center"/>
      <protection/>
    </xf>
    <xf numFmtId="0" fontId="30" fillId="0" borderId="169" xfId="0" applyFont="1" applyBorder="1" applyAlignment="1">
      <alignment horizontal="distributed" vertical="center"/>
    </xf>
    <xf numFmtId="0" fontId="30" fillId="0" borderId="3" xfId="0" applyFont="1" applyBorder="1" applyAlignment="1">
      <alignment horizontal="distributed" vertical="center"/>
    </xf>
    <xf numFmtId="186" fontId="28" fillId="0" borderId="205" xfId="25" applyNumberFormat="1" applyFont="1" applyBorder="1" applyAlignment="1">
      <alignment horizontal="distributed" vertical="center"/>
      <protection/>
    </xf>
    <xf numFmtId="0" fontId="30" fillId="0" borderId="168" xfId="0" applyFont="1" applyBorder="1" applyAlignment="1">
      <alignment horizontal="distributed" vertical="center"/>
    </xf>
    <xf numFmtId="0" fontId="28" fillId="0" borderId="0" xfId="22" applyFont="1" applyBorder="1" applyAlignment="1">
      <alignment horizontal="left" indent="1"/>
      <protection/>
    </xf>
    <xf numFmtId="184" fontId="28" fillId="0" borderId="140" xfId="25" applyNumberFormat="1" applyFont="1" applyBorder="1" applyAlignment="1">
      <alignment horizontal="right" vertical="center"/>
      <protection/>
    </xf>
    <xf numFmtId="0" fontId="30" fillId="0" borderId="3" xfId="0" applyFont="1" applyBorder="1" applyAlignment="1">
      <alignment horizontal="right" vertical="center"/>
    </xf>
    <xf numFmtId="0" fontId="30" fillId="0" borderId="168" xfId="0" applyFont="1" applyBorder="1" applyAlignment="1">
      <alignment horizontal="right" vertical="center"/>
    </xf>
    <xf numFmtId="184" fontId="28" fillId="0" borderId="3" xfId="25" applyNumberFormat="1" applyFont="1" applyBorder="1" applyAlignment="1">
      <alignment horizontal="right" vertical="center"/>
      <protection/>
    </xf>
    <xf numFmtId="184" fontId="28" fillId="0" borderId="168" xfId="25" applyNumberFormat="1" applyFont="1" applyBorder="1" applyAlignment="1">
      <alignment horizontal="right" vertical="center"/>
      <protection/>
    </xf>
    <xf numFmtId="0" fontId="28" fillId="0" borderId="105" xfId="22" applyFont="1" applyBorder="1" applyAlignment="1">
      <alignment horizontal="distributed"/>
      <protection/>
    </xf>
    <xf numFmtId="0" fontId="30" fillId="0" borderId="107" xfId="0" applyFont="1" applyBorder="1" applyAlignment="1">
      <alignment horizontal="distributed"/>
    </xf>
    <xf numFmtId="0" fontId="28" fillId="0" borderId="140" xfId="22" applyFont="1" applyBorder="1" applyAlignment="1">
      <alignment horizontal="center" shrinkToFit="1"/>
      <protection/>
    </xf>
    <xf numFmtId="0" fontId="28" fillId="0" borderId="3" xfId="22" applyFont="1" applyBorder="1" applyAlignment="1">
      <alignment horizontal="center" shrinkToFit="1"/>
      <protection/>
    </xf>
    <xf numFmtId="0" fontId="28" fillId="0" borderId="4" xfId="22" applyFont="1" applyBorder="1" applyAlignment="1">
      <alignment horizontal="center" shrinkToFit="1"/>
      <protection/>
    </xf>
    <xf numFmtId="0" fontId="28" fillId="0" borderId="17" xfId="22" applyFont="1" applyBorder="1" applyAlignment="1">
      <alignment horizontal="center" shrinkToFit="1"/>
      <protection/>
    </xf>
    <xf numFmtId="0" fontId="28" fillId="0" borderId="0" xfId="22" applyFont="1" applyBorder="1" applyAlignment="1">
      <alignment horizontal="center" shrinkToFit="1"/>
      <protection/>
    </xf>
    <xf numFmtId="0" fontId="28" fillId="0" borderId="6" xfId="22" applyFont="1" applyBorder="1" applyAlignment="1">
      <alignment horizontal="center" shrinkToFit="1"/>
      <protection/>
    </xf>
    <xf numFmtId="0" fontId="28" fillId="0" borderId="14" xfId="22" applyFont="1" applyBorder="1" applyAlignment="1">
      <alignment horizontal="right" vertical="center"/>
      <protection/>
    </xf>
    <xf numFmtId="186" fontId="28" fillId="0" borderId="140" xfId="25" applyNumberFormat="1" applyFont="1" applyBorder="1" applyAlignment="1">
      <alignment horizontal="distributed" vertical="center"/>
      <protection/>
    </xf>
    <xf numFmtId="0" fontId="30" fillId="0" borderId="3" xfId="0" applyFont="1" applyBorder="1" applyAlignment="1">
      <alignment horizontal="distributed" vertical="center"/>
    </xf>
    <xf numFmtId="0" fontId="30" fillId="0" borderId="47" xfId="0" applyFont="1" applyBorder="1" applyAlignment="1">
      <alignment horizontal="distributed" vertical="center"/>
    </xf>
    <xf numFmtId="184" fontId="28" fillId="0" borderId="3" xfId="25" applyNumberFormat="1" applyFont="1" applyBorder="1" applyAlignment="1">
      <alignment horizontal="distributed" vertical="center"/>
      <protection/>
    </xf>
    <xf numFmtId="184" fontId="28" fillId="0" borderId="205" xfId="25" applyNumberFormat="1" applyFont="1" applyBorder="1" applyAlignment="1">
      <alignment horizontal="distributed" vertical="center" indent="1"/>
      <protection/>
    </xf>
    <xf numFmtId="184" fontId="28" fillId="0" borderId="168" xfId="25" applyNumberFormat="1" applyFont="1" applyBorder="1" applyAlignment="1">
      <alignment horizontal="distributed" vertical="center" indent="1"/>
      <protection/>
    </xf>
    <xf numFmtId="184" fontId="28" fillId="0" borderId="54" xfId="25" applyNumberFormat="1" applyFont="1" applyBorder="1" applyAlignment="1">
      <alignment horizontal="center" vertical="center"/>
      <protection/>
    </xf>
    <xf numFmtId="184" fontId="30" fillId="0" borderId="99" xfId="0" applyNumberFormat="1" applyFont="1" applyBorder="1" applyAlignment="1">
      <alignment horizontal="center" vertical="center"/>
    </xf>
    <xf numFmtId="0" fontId="30" fillId="0" borderId="99" xfId="0" applyFont="1" applyBorder="1" applyAlignment="1">
      <alignment horizontal="center" vertical="center"/>
    </xf>
    <xf numFmtId="204" fontId="28" fillId="0" borderId="99" xfId="25" applyNumberFormat="1" applyFont="1" applyBorder="1" applyAlignment="1">
      <alignment horizontal="center" vertical="center"/>
      <protection/>
    </xf>
    <xf numFmtId="0" fontId="30" fillId="0" borderId="99" xfId="0" applyFont="1" applyBorder="1" applyAlignment="1">
      <alignment vertical="center"/>
    </xf>
    <xf numFmtId="0" fontId="30" fillId="0" borderId="98" xfId="0" applyFont="1" applyBorder="1" applyAlignment="1">
      <alignment vertical="center"/>
    </xf>
    <xf numFmtId="0" fontId="30" fillId="0" borderId="3" xfId="0" applyFont="1" applyBorder="1" applyAlignment="1">
      <alignment vertical="center"/>
    </xf>
    <xf numFmtId="0" fontId="30" fillId="0" borderId="4" xfId="0" applyFont="1" applyBorder="1" applyAlignment="1">
      <alignment vertical="center"/>
    </xf>
    <xf numFmtId="0" fontId="28" fillId="0" borderId="5" xfId="25" applyFont="1" applyBorder="1" applyAlignment="1">
      <alignment horizontal="center" vertical="center"/>
      <protection/>
    </xf>
    <xf numFmtId="0" fontId="28" fillId="0" borderId="0" xfId="25" applyFont="1" applyBorder="1" applyAlignment="1">
      <alignment horizontal="center" vertical="center"/>
      <protection/>
    </xf>
    <xf numFmtId="0" fontId="30" fillId="0" borderId="0" xfId="0" applyFont="1" applyBorder="1" applyAlignment="1">
      <alignment vertical="center"/>
    </xf>
    <xf numFmtId="0" fontId="30" fillId="0" borderId="6" xfId="0" applyFont="1" applyBorder="1" applyAlignment="1">
      <alignment vertical="center"/>
    </xf>
    <xf numFmtId="0" fontId="28" fillId="0" borderId="5" xfId="22" applyFont="1" applyBorder="1" applyAlignment="1">
      <alignment horizontal="left" vertical="center"/>
      <protection/>
    </xf>
    <xf numFmtId="0" fontId="28" fillId="0" borderId="0" xfId="22" applyFont="1" applyBorder="1" applyAlignment="1">
      <alignment horizontal="left" vertical="center"/>
      <protection/>
    </xf>
    <xf numFmtId="0" fontId="28" fillId="0" borderId="50" xfId="22" applyFont="1" applyBorder="1" applyAlignment="1">
      <alignment horizontal="distributed"/>
      <protection/>
    </xf>
    <xf numFmtId="0" fontId="28" fillId="0" borderId="52" xfId="22" applyFont="1" applyBorder="1" applyAlignment="1">
      <alignment horizontal="right" vertical="center"/>
      <protection/>
    </xf>
    <xf numFmtId="0" fontId="30" fillId="0" borderId="115" xfId="0" applyFont="1" applyBorder="1" applyAlignment="1">
      <alignment horizontal="right" vertical="center"/>
    </xf>
    <xf numFmtId="0" fontId="28" fillId="0" borderId="107" xfId="22" applyFont="1" applyBorder="1" applyAlignment="1">
      <alignment horizontal="distributed"/>
      <protection/>
    </xf>
    <xf numFmtId="0" fontId="30" fillId="0" borderId="106" xfId="0" applyFont="1" applyBorder="1" applyAlignment="1">
      <alignment horizontal="distributed"/>
    </xf>
    <xf numFmtId="0" fontId="28" fillId="0" borderId="115" xfId="22" applyFont="1" applyBorder="1" applyAlignment="1">
      <alignment horizontal="right" vertical="center"/>
      <protection/>
    </xf>
    <xf numFmtId="0" fontId="30" fillId="0" borderId="115" xfId="0" applyFont="1" applyBorder="1" applyAlignment="1">
      <alignment vertical="center"/>
    </xf>
    <xf numFmtId="0" fontId="30" fillId="0" borderId="114" xfId="0" applyFont="1" applyBorder="1" applyAlignment="1">
      <alignment vertical="center"/>
    </xf>
    <xf numFmtId="185" fontId="28" fillId="0" borderId="206" xfId="25" applyNumberFormat="1" applyFont="1" applyBorder="1" applyAlignment="1">
      <alignment horizontal="center" vertical="center"/>
      <protection/>
    </xf>
    <xf numFmtId="0" fontId="30" fillId="0" borderId="206" xfId="0" applyFont="1" applyBorder="1" applyAlignment="1">
      <alignment vertical="center"/>
    </xf>
    <xf numFmtId="0" fontId="30" fillId="0" borderId="207" xfId="0" applyFont="1" applyBorder="1" applyAlignment="1">
      <alignment vertical="center"/>
    </xf>
    <xf numFmtId="184" fontId="28" fillId="0" borderId="208" xfId="25" applyNumberFormat="1" applyFont="1" applyBorder="1" applyAlignment="1">
      <alignment horizontal="center" vertical="center"/>
      <protection/>
    </xf>
    <xf numFmtId="0" fontId="30" fillId="0" borderId="206" xfId="0" applyFont="1" applyBorder="1" applyAlignment="1">
      <alignment horizontal="center" vertical="center"/>
    </xf>
    <xf numFmtId="184" fontId="28" fillId="0" borderId="170" xfId="25" applyNumberFormat="1" applyFont="1" applyBorder="1" applyAlignment="1">
      <alignment horizontal="center" vertical="center"/>
      <protection/>
    </xf>
    <xf numFmtId="184" fontId="30" fillId="0" borderId="206" xfId="0" applyNumberFormat="1" applyFont="1" applyBorder="1" applyAlignment="1">
      <alignment horizontal="center" vertical="center"/>
    </xf>
    <xf numFmtId="0" fontId="28" fillId="0" borderId="120" xfId="22" applyFont="1" applyBorder="1" applyAlignment="1">
      <alignment horizontal="center" vertical="center"/>
      <protection/>
    </xf>
    <xf numFmtId="0" fontId="30" fillId="0" borderId="120" xfId="0" applyFont="1" applyBorder="1" applyAlignment="1">
      <alignment horizontal="center" vertical="center"/>
    </xf>
    <xf numFmtId="0" fontId="30" fillId="0" borderId="49" xfId="0" applyFont="1" applyBorder="1" applyAlignment="1">
      <alignment horizontal="center" vertical="center"/>
    </xf>
    <xf numFmtId="0" fontId="31" fillId="0" borderId="1" xfId="0" applyFont="1" applyBorder="1" applyAlignment="1">
      <alignment horizontal="right" vertical="center"/>
    </xf>
    <xf numFmtId="0" fontId="29" fillId="0" borderId="1" xfId="0" applyFont="1" applyBorder="1" applyAlignment="1">
      <alignment horizontal="center" vertical="center"/>
    </xf>
    <xf numFmtId="0" fontId="30" fillId="0" borderId="1" xfId="0" applyFont="1" applyBorder="1" applyAlignment="1">
      <alignment vertical="center"/>
    </xf>
    <xf numFmtId="0" fontId="30" fillId="0" borderId="14" xfId="0" applyFont="1" applyBorder="1" applyAlignment="1">
      <alignment vertical="center"/>
    </xf>
    <xf numFmtId="184" fontId="28" fillId="0" borderId="52" xfId="25" applyNumberFormat="1" applyFont="1" applyBorder="1" applyAlignment="1">
      <alignment horizontal="center" vertical="center"/>
      <protection/>
    </xf>
    <xf numFmtId="184" fontId="31" fillId="0" borderId="115" xfId="0" applyNumberFormat="1" applyFont="1" applyBorder="1" applyAlignment="1">
      <alignment horizontal="center" vertical="center"/>
    </xf>
    <xf numFmtId="0" fontId="31" fillId="0" borderId="115" xfId="0" applyFont="1" applyBorder="1" applyAlignment="1">
      <alignment horizontal="center" vertical="center"/>
    </xf>
    <xf numFmtId="204" fontId="28" fillId="0" borderId="115" xfId="25" applyNumberFormat="1" applyFont="1" applyBorder="1" applyAlignment="1">
      <alignment horizontal="center" vertical="center"/>
      <protection/>
    </xf>
    <xf numFmtId="0" fontId="31" fillId="0" borderId="115" xfId="0" applyFont="1" applyBorder="1" applyAlignment="1">
      <alignment vertical="center"/>
    </xf>
    <xf numFmtId="0" fontId="31" fillId="0" borderId="114" xfId="0" applyFont="1" applyBorder="1" applyAlignment="1">
      <alignment vertical="center"/>
    </xf>
    <xf numFmtId="0" fontId="28" fillId="0" borderId="120" xfId="22" applyFont="1" applyBorder="1" applyAlignment="1">
      <alignment horizontal="distributed" vertical="center"/>
      <protection/>
    </xf>
    <xf numFmtId="0" fontId="30" fillId="0" borderId="120" xfId="0" applyFont="1" applyBorder="1" applyAlignment="1">
      <alignment vertical="center"/>
    </xf>
    <xf numFmtId="0" fontId="30" fillId="0" borderId="49" xfId="0" applyFont="1" applyBorder="1" applyAlignment="1">
      <alignment vertical="center"/>
    </xf>
    <xf numFmtId="0" fontId="27" fillId="0" borderId="0" xfId="22" applyFont="1" applyBorder="1" applyAlignment="1">
      <alignment horizontal="distributed"/>
      <protection/>
    </xf>
    <xf numFmtId="0" fontId="32" fillId="0" borderId="0" xfId="0" applyFont="1" applyBorder="1" applyAlignment="1">
      <alignment horizontal="distributed"/>
    </xf>
    <xf numFmtId="0" fontId="8" fillId="0" borderId="0" xfId="0" applyFont="1" applyBorder="1" applyAlignment="1">
      <alignment horizontal="distributed"/>
    </xf>
    <xf numFmtId="0" fontId="28" fillId="0" borderId="4" xfId="22" applyFont="1" applyBorder="1" applyAlignment="1">
      <alignment horizontal="right" vertical="center"/>
      <protection/>
    </xf>
    <xf numFmtId="0" fontId="28" fillId="0" borderId="6" xfId="22" applyFont="1" applyBorder="1" applyAlignment="1">
      <alignment horizontal="left" vertical="center"/>
      <protection/>
    </xf>
    <xf numFmtId="0" fontId="28" fillId="0" borderId="106" xfId="22" applyFont="1" applyBorder="1" applyAlignment="1">
      <alignment horizontal="distributed"/>
      <protection/>
    </xf>
    <xf numFmtId="0" fontId="28" fillId="0" borderId="14" xfId="22" applyFont="1" applyBorder="1" applyAlignment="1">
      <alignment horizontal="left" vertical="center"/>
      <protection/>
    </xf>
    <xf numFmtId="0" fontId="28" fillId="0" borderId="115" xfId="22" applyFont="1" applyBorder="1" applyAlignment="1">
      <alignment horizontal="right" vertical="center" wrapText="1"/>
      <protection/>
    </xf>
    <xf numFmtId="0" fontId="28" fillId="0" borderId="114" xfId="22" applyFont="1" applyBorder="1" applyAlignment="1">
      <alignment horizontal="right" vertical="center" wrapText="1"/>
      <protection/>
    </xf>
    <xf numFmtId="0" fontId="28" fillId="0" borderId="113" xfId="22" applyFont="1" applyBorder="1" applyAlignment="1">
      <alignment horizontal="right" vertical="center"/>
      <protection/>
    </xf>
    <xf numFmtId="204" fontId="28" fillId="0" borderId="206" xfId="22" applyNumberFormat="1" applyFont="1" applyBorder="1" applyAlignment="1">
      <alignment horizontal="right" vertical="center" indent="2"/>
      <protection/>
    </xf>
    <xf numFmtId="204" fontId="30" fillId="0" borderId="207" xfId="0" applyNumberFormat="1" applyFont="1" applyBorder="1" applyAlignment="1">
      <alignment horizontal="right" vertical="center" indent="2"/>
    </xf>
    <xf numFmtId="0" fontId="28" fillId="0" borderId="6" xfId="25" applyFont="1" applyBorder="1" applyAlignment="1">
      <alignment horizontal="center" vertical="center"/>
      <protection/>
    </xf>
    <xf numFmtId="3" fontId="28" fillId="0" borderId="0" xfId="22" applyNumberFormat="1" applyFont="1" applyBorder="1" applyAlignment="1">
      <alignment horizontal="right" vertical="center"/>
      <protection/>
    </xf>
    <xf numFmtId="0" fontId="29" fillId="0" borderId="0" xfId="0" applyFont="1" applyBorder="1" applyAlignment="1">
      <alignment horizontal="right" vertical="center"/>
    </xf>
    <xf numFmtId="204" fontId="28" fillId="0" borderId="99" xfId="22" applyNumberFormat="1" applyFont="1" applyBorder="1" applyAlignment="1">
      <alignment horizontal="right" vertical="center" indent="2"/>
      <protection/>
    </xf>
    <xf numFmtId="204" fontId="30" fillId="0" borderId="98" xfId="0" applyNumberFormat="1" applyFont="1" applyBorder="1" applyAlignment="1">
      <alignment horizontal="right" vertical="center" indent="2"/>
    </xf>
    <xf numFmtId="3" fontId="28" fillId="0" borderId="17" xfId="25" applyNumberFormat="1" applyFont="1" applyBorder="1" applyAlignment="1">
      <alignment horizontal="right" vertical="center"/>
      <protection/>
    </xf>
    <xf numFmtId="3" fontId="28" fillId="0" borderId="0" xfId="25" applyNumberFormat="1" applyFont="1" applyBorder="1" applyAlignment="1">
      <alignment horizontal="right" vertical="center"/>
      <protection/>
    </xf>
    <xf numFmtId="0" fontId="28" fillId="0" borderId="204" xfId="25" applyFont="1" applyBorder="1" applyAlignment="1">
      <alignment horizontal="center" vertical="center"/>
      <protection/>
    </xf>
    <xf numFmtId="3" fontId="28" fillId="0" borderId="168" xfId="22" applyNumberFormat="1" applyFont="1" applyBorder="1" applyAlignment="1">
      <alignment horizontal="right" vertical="center"/>
      <protection/>
    </xf>
    <xf numFmtId="3" fontId="28" fillId="0" borderId="205" xfId="25" applyNumberFormat="1" applyFont="1" applyBorder="1" applyAlignment="1">
      <alignment horizontal="right" vertical="center"/>
      <protection/>
    </xf>
    <xf numFmtId="3" fontId="28" fillId="0" borderId="168" xfId="25" applyNumberFormat="1" applyFont="1" applyBorder="1" applyAlignment="1">
      <alignment horizontal="right" vertical="center"/>
      <protection/>
    </xf>
    <xf numFmtId="0" fontId="29" fillId="0" borderId="168" xfId="0" applyFont="1" applyBorder="1" applyAlignment="1">
      <alignment horizontal="right" vertical="center"/>
    </xf>
    <xf numFmtId="0" fontId="28" fillId="0" borderId="14" xfId="25" applyFont="1" applyBorder="1" applyAlignment="1">
      <alignment horizontal="center" vertical="center"/>
      <protection/>
    </xf>
    <xf numFmtId="3" fontId="28" fillId="0" borderId="1" xfId="22" applyNumberFormat="1" applyFont="1" applyBorder="1" applyAlignment="1">
      <alignment horizontal="right" vertical="center"/>
      <protection/>
    </xf>
    <xf numFmtId="204" fontId="28" fillId="0" borderId="115" xfId="22" applyNumberFormat="1" applyFont="1" applyBorder="1" applyAlignment="1">
      <alignment horizontal="right" vertical="center" indent="2"/>
      <protection/>
    </xf>
    <xf numFmtId="204" fontId="31" fillId="0" borderId="114" xfId="0" applyNumberFormat="1" applyFont="1" applyBorder="1" applyAlignment="1">
      <alignment horizontal="right" vertical="center" indent="2"/>
    </xf>
    <xf numFmtId="3" fontId="28" fillId="0" borderId="43" xfId="25" applyNumberFormat="1" applyFont="1" applyBorder="1" applyAlignment="1">
      <alignment horizontal="right" vertical="center"/>
      <protection/>
    </xf>
    <xf numFmtId="3" fontId="28" fillId="0" borderId="1" xfId="25" applyNumberFormat="1" applyFont="1" applyBorder="1" applyAlignment="1">
      <alignment horizontal="right" vertical="center"/>
      <protection/>
    </xf>
    <xf numFmtId="184" fontId="28" fillId="0" borderId="1" xfId="22" applyNumberFormat="1" applyFont="1" applyBorder="1" applyAlignment="1">
      <alignment horizontal="right" vertical="center"/>
      <protection/>
    </xf>
    <xf numFmtId="0" fontId="30" fillId="0" borderId="123" xfId="0" applyFont="1" applyBorder="1" applyAlignment="1">
      <alignment horizontal="center" vertical="center"/>
    </xf>
    <xf numFmtId="0" fontId="27" fillId="0" borderId="0" xfId="22" applyFont="1" applyBorder="1" applyAlignment="1">
      <alignment horizontal="distributed" vertical="center"/>
      <protection/>
    </xf>
    <xf numFmtId="186" fontId="28" fillId="0" borderId="0" xfId="22" applyNumberFormat="1" applyFont="1" applyBorder="1" applyAlignment="1">
      <alignment horizontal="right" vertical="center"/>
      <protection/>
    </xf>
    <xf numFmtId="0" fontId="30" fillId="0" borderId="0" xfId="0" applyFont="1" applyBorder="1" applyAlignment="1">
      <alignment horizontal="right" vertical="center"/>
    </xf>
    <xf numFmtId="186" fontId="28" fillId="0" borderId="168" xfId="22" applyNumberFormat="1" applyFont="1" applyBorder="1" applyAlignment="1">
      <alignment horizontal="right" vertical="center"/>
      <protection/>
    </xf>
    <xf numFmtId="178" fontId="28" fillId="0" borderId="206" xfId="22" applyNumberFormat="1" applyFont="1" applyBorder="1" applyAlignment="1">
      <alignment horizontal="right" vertical="center" indent="2"/>
      <protection/>
    </xf>
    <xf numFmtId="0" fontId="30" fillId="0" borderId="206" xfId="0" applyFont="1" applyBorder="1" applyAlignment="1">
      <alignment horizontal="right" vertical="center" indent="2"/>
    </xf>
    <xf numFmtId="0" fontId="30" fillId="0" borderId="209" xfId="0" applyFont="1" applyBorder="1" applyAlignment="1">
      <alignment horizontal="right" vertical="center" indent="2"/>
    </xf>
    <xf numFmtId="178" fontId="28" fillId="0" borderId="115" xfId="22" applyNumberFormat="1" applyFont="1" applyBorder="1" applyAlignment="1">
      <alignment horizontal="right" vertical="center" indent="2"/>
      <protection/>
    </xf>
    <xf numFmtId="0" fontId="31" fillId="0" borderId="115" xfId="0" applyFont="1" applyBorder="1" applyAlignment="1">
      <alignment horizontal="right" vertical="center" indent="2"/>
    </xf>
    <xf numFmtId="0" fontId="31" fillId="0" borderId="116" xfId="0" applyFont="1" applyBorder="1" applyAlignment="1">
      <alignment horizontal="right" vertical="center" indent="2"/>
    </xf>
    <xf numFmtId="184" fontId="28" fillId="0" borderId="168" xfId="22" applyNumberFormat="1" applyFont="1" applyBorder="1" applyAlignment="1">
      <alignment horizontal="right" vertical="center"/>
      <protection/>
    </xf>
    <xf numFmtId="186" fontId="28" fillId="0" borderId="140" xfId="25" applyNumberFormat="1" applyFont="1" applyBorder="1" applyAlignment="1">
      <alignment horizontal="center" vertical="center"/>
      <protection/>
    </xf>
    <xf numFmtId="0" fontId="28" fillId="0" borderId="1" xfId="22" applyFont="1" applyBorder="1" applyAlignment="1">
      <alignment horizontal="right" vertical="center" wrapText="1"/>
      <protection/>
    </xf>
    <xf numFmtId="0" fontId="30" fillId="0" borderId="1" xfId="0" applyFont="1" applyBorder="1" applyAlignment="1">
      <alignment horizontal="right" vertical="center" wrapText="1"/>
    </xf>
    <xf numFmtId="0" fontId="30" fillId="0" borderId="14" xfId="0" applyFont="1" applyBorder="1" applyAlignment="1">
      <alignment horizontal="right" vertical="center" wrapText="1"/>
    </xf>
    <xf numFmtId="0" fontId="30" fillId="0" borderId="108" xfId="0" applyFont="1" applyBorder="1" applyAlignment="1">
      <alignment horizontal="distributed"/>
    </xf>
    <xf numFmtId="178" fontId="28" fillId="0" borderId="99" xfId="22" applyNumberFormat="1" applyFont="1" applyBorder="1" applyAlignment="1">
      <alignment horizontal="right" vertical="center" indent="2"/>
      <protection/>
    </xf>
    <xf numFmtId="0" fontId="30" fillId="0" borderId="99" xfId="0" applyFont="1" applyBorder="1" applyAlignment="1">
      <alignment vertical="center"/>
    </xf>
    <xf numFmtId="0" fontId="30" fillId="0" borderId="100" xfId="0" applyFont="1" applyBorder="1" applyAlignment="1">
      <alignment vertical="center"/>
    </xf>
    <xf numFmtId="184" fontId="28" fillId="0" borderId="113" xfId="25" applyNumberFormat="1" applyFont="1" applyBorder="1" applyAlignment="1">
      <alignment horizontal="center" vertical="center"/>
      <protection/>
    </xf>
    <xf numFmtId="0" fontId="30" fillId="0" borderId="116" xfId="0" applyFont="1" applyBorder="1" applyAlignment="1">
      <alignment horizontal="right" vertical="center"/>
    </xf>
    <xf numFmtId="185" fontId="28" fillId="0" borderId="99" xfId="25" applyNumberFormat="1" applyFont="1" applyBorder="1" applyAlignment="1">
      <alignment horizontal="center" vertical="center"/>
      <protection/>
    </xf>
    <xf numFmtId="0" fontId="30" fillId="0" borderId="100" xfId="0" applyFont="1" applyBorder="1" applyAlignment="1">
      <alignment horizontal="center" vertical="center"/>
    </xf>
    <xf numFmtId="204" fontId="28" fillId="0" borderId="206" xfId="25" applyNumberFormat="1" applyFont="1" applyBorder="1" applyAlignment="1">
      <alignment horizontal="center" vertical="center"/>
      <protection/>
    </xf>
    <xf numFmtId="0" fontId="30" fillId="0" borderId="209" xfId="0" applyFont="1" applyBorder="1" applyAlignment="1">
      <alignment horizontal="center" vertical="center"/>
    </xf>
    <xf numFmtId="185" fontId="28" fillId="0" borderId="115" xfId="25" applyNumberFormat="1" applyFont="1" applyBorder="1" applyAlignment="1">
      <alignment horizontal="center" vertical="center"/>
      <protection/>
    </xf>
    <xf numFmtId="0" fontId="31" fillId="0" borderId="116" xfId="0" applyFont="1" applyBorder="1" applyAlignment="1">
      <alignment horizontal="center" vertical="center"/>
    </xf>
    <xf numFmtId="184" fontId="28" fillId="0" borderId="97" xfId="25" applyNumberFormat="1" applyFont="1" applyBorder="1" applyAlignment="1">
      <alignment horizontal="center" vertical="center"/>
      <protection/>
    </xf>
    <xf numFmtId="0" fontId="14" fillId="0" borderId="0" xfId="24" applyFont="1" applyBorder="1" applyAlignment="1">
      <alignment horizontal="left" indent="1"/>
      <protection/>
    </xf>
    <xf numFmtId="0" fontId="14" fillId="0" borderId="202" xfId="24" applyFont="1" applyBorder="1" applyAlignment="1">
      <alignment horizontal="center" vertical="center"/>
      <protection/>
    </xf>
    <xf numFmtId="0" fontId="14" fillId="0" borderId="153" xfId="24" applyFont="1" applyBorder="1" applyAlignment="1">
      <alignment horizontal="center" vertical="center"/>
      <protection/>
    </xf>
    <xf numFmtId="0" fontId="14" fillId="0" borderId="135" xfId="24" applyFont="1" applyBorder="1" applyAlignment="1">
      <alignment horizontal="center" vertical="center"/>
      <protection/>
    </xf>
    <xf numFmtId="0" fontId="14" fillId="0" borderId="44" xfId="24" applyFont="1" applyBorder="1" applyAlignment="1">
      <alignment horizontal="center" vertical="center"/>
      <protection/>
    </xf>
    <xf numFmtId="0" fontId="14" fillId="0" borderId="8" xfId="24" applyFont="1" applyBorder="1" applyAlignment="1">
      <alignment horizontal="center" vertical="center"/>
      <protection/>
    </xf>
    <xf numFmtId="0" fontId="14" fillId="0" borderId="10" xfId="24" applyFont="1" applyBorder="1" applyAlignment="1">
      <alignment horizontal="center" vertical="center"/>
      <protection/>
    </xf>
    <xf numFmtId="0" fontId="14" fillId="0" borderId="2" xfId="24" applyFont="1" applyBorder="1" applyAlignment="1">
      <alignment horizontal="right" vertical="center"/>
      <protection/>
    </xf>
    <xf numFmtId="0" fontId="14" fillId="0" borderId="3" xfId="24" applyFont="1" applyBorder="1" applyAlignment="1">
      <alignment horizontal="right" vertical="center"/>
      <protection/>
    </xf>
    <xf numFmtId="0" fontId="14" fillId="0" borderId="4" xfId="24" applyFont="1" applyBorder="1" applyAlignment="1">
      <alignment horizontal="right" vertical="center"/>
      <protection/>
    </xf>
    <xf numFmtId="0" fontId="14" fillId="0" borderId="2" xfId="24" applyFont="1" applyBorder="1" applyAlignment="1">
      <alignment horizontal="center" vertical="distributed" textRotation="255"/>
      <protection/>
    </xf>
    <xf numFmtId="0" fontId="14" fillId="0" borderId="5" xfId="23" applyFont="1" applyBorder="1" applyAlignment="1">
      <alignment horizontal="center" vertical="distributed" textRotation="255"/>
      <protection/>
    </xf>
    <xf numFmtId="0" fontId="14" fillId="0" borderId="25" xfId="23" applyFont="1" applyBorder="1" applyAlignment="1">
      <alignment horizontal="center" vertical="distributed" textRotation="255"/>
      <protection/>
    </xf>
    <xf numFmtId="0" fontId="14" fillId="0" borderId="47" xfId="24" applyFont="1" applyBorder="1" applyAlignment="1">
      <alignment horizontal="center" vertical="distributed" textRotation="255"/>
      <protection/>
    </xf>
    <xf numFmtId="0" fontId="14" fillId="0" borderId="12" xfId="23" applyFont="1" applyBorder="1" applyAlignment="1">
      <alignment horizontal="center" vertical="distributed" textRotation="255"/>
      <protection/>
    </xf>
    <xf numFmtId="0" fontId="14" fillId="0" borderId="30" xfId="23" applyFont="1" applyBorder="1" applyAlignment="1">
      <alignment horizontal="center" vertical="distributed" textRotation="255"/>
      <protection/>
    </xf>
    <xf numFmtId="0" fontId="14" fillId="0" borderId="44" xfId="24" applyFont="1" applyBorder="1" applyAlignment="1">
      <alignment horizontal="center" vertical="distributed" textRotation="255"/>
      <protection/>
    </xf>
    <xf numFmtId="0" fontId="14" fillId="0" borderId="9" xfId="23" applyFont="1" applyBorder="1" applyAlignment="1">
      <alignment horizontal="center" vertical="distributed" textRotation="255"/>
      <protection/>
    </xf>
    <xf numFmtId="0" fontId="14" fillId="0" borderId="44" xfId="24" applyFont="1" applyBorder="1" applyAlignment="1">
      <alignment horizontal="center" vertical="top" textRotation="255"/>
      <protection/>
    </xf>
    <xf numFmtId="0" fontId="14" fillId="0" borderId="5" xfId="23" applyFont="1" applyBorder="1" applyAlignment="1">
      <alignment horizontal="center" vertical="top" textRotation="255"/>
      <protection/>
    </xf>
    <xf numFmtId="0" fontId="14" fillId="0" borderId="25" xfId="23" applyFont="1" applyBorder="1" applyAlignment="1">
      <alignment horizontal="center" vertical="top" textRotation="255"/>
      <protection/>
    </xf>
    <xf numFmtId="0" fontId="14" fillId="0" borderId="3" xfId="24" applyFont="1" applyBorder="1" applyAlignment="1">
      <alignment horizontal="left" indent="1"/>
      <protection/>
    </xf>
    <xf numFmtId="0" fontId="14" fillId="0" borderId="9" xfId="24" applyFont="1" applyBorder="1" applyAlignment="1">
      <alignment horizontal="center" vertical="center" textRotation="255"/>
      <protection/>
    </xf>
    <xf numFmtId="0" fontId="14" fillId="0" borderId="12" xfId="23" applyFont="1" applyBorder="1" applyAlignment="1">
      <alignment horizontal="center" vertical="center" textRotation="255"/>
      <protection/>
    </xf>
    <xf numFmtId="0" fontId="14" fillId="0" borderId="30" xfId="23" applyFont="1" applyBorder="1" applyAlignment="1">
      <alignment horizontal="center" vertical="center" textRotation="255"/>
      <protection/>
    </xf>
    <xf numFmtId="0" fontId="11" fillId="0" borderId="140" xfId="24" applyFont="1" applyBorder="1" applyAlignment="1">
      <alignment horizontal="center" vertical="center"/>
      <protection/>
    </xf>
    <xf numFmtId="0" fontId="33" fillId="0" borderId="4" xfId="0" applyFont="1" applyBorder="1" applyAlignment="1">
      <alignment horizontal="center" vertical="center"/>
    </xf>
    <xf numFmtId="0" fontId="11" fillId="0" borderId="17" xfId="24" applyFont="1" applyBorder="1" applyAlignment="1">
      <alignment horizontal="center" vertical="center"/>
      <protection/>
    </xf>
    <xf numFmtId="0" fontId="33" fillId="0" borderId="6" xfId="0" applyFont="1" applyBorder="1" applyAlignment="1">
      <alignment horizontal="center" vertical="center"/>
    </xf>
    <xf numFmtId="0" fontId="12" fillId="0" borderId="0" xfId="23" applyFont="1" applyAlignment="1">
      <alignment horizontal="center" vertical="center"/>
      <protection/>
    </xf>
    <xf numFmtId="0" fontId="11" fillId="0" borderId="0" xfId="23" applyFont="1" applyAlignment="1">
      <alignment horizontal="center" vertical="center"/>
      <protection/>
    </xf>
    <xf numFmtId="0" fontId="11" fillId="0" borderId="3" xfId="24" applyFont="1" applyBorder="1" applyAlignment="1">
      <alignment horizontal="center" vertical="center"/>
      <protection/>
    </xf>
    <xf numFmtId="0" fontId="33" fillId="0" borderId="47" xfId="0" applyFont="1" applyBorder="1" applyAlignment="1">
      <alignment horizontal="center" vertical="center"/>
    </xf>
    <xf numFmtId="0" fontId="11" fillId="0" borderId="0" xfId="24" applyFont="1" applyBorder="1" applyAlignment="1">
      <alignment horizontal="center" vertical="center"/>
      <protection/>
    </xf>
    <xf numFmtId="0" fontId="33" fillId="0" borderId="12" xfId="0" applyFont="1" applyBorder="1" applyAlignment="1">
      <alignment horizontal="center" vertical="center"/>
    </xf>
    <xf numFmtId="0" fontId="25" fillId="0" borderId="0" xfId="24" applyFont="1" applyBorder="1" applyAlignment="1">
      <alignment horizontal="left" indent="1"/>
      <protection/>
    </xf>
    <xf numFmtId="0" fontId="25" fillId="0" borderId="0" xfId="23" applyFont="1" applyAlignment="1">
      <alignment horizontal="left" indent="1"/>
      <protection/>
    </xf>
    <xf numFmtId="0" fontId="25" fillId="0" borderId="0" xfId="24" applyFont="1" applyAlignment="1">
      <alignment horizontal="left" indent="1"/>
      <protection/>
    </xf>
    <xf numFmtId="0" fontId="25" fillId="0" borderId="3" xfId="24" applyFont="1" applyBorder="1" applyAlignment="1">
      <alignment horizontal="left" indent="1"/>
      <protection/>
    </xf>
    <xf numFmtId="0" fontId="25" fillId="0" borderId="3" xfId="24" applyFont="1" applyBorder="1" applyAlignment="1">
      <alignment horizontal="center" vertical="center"/>
      <protection/>
    </xf>
    <xf numFmtId="0" fontId="25" fillId="0" borderId="1" xfId="24" applyFont="1" applyBorder="1" applyAlignment="1">
      <alignment horizontal="center" vertical="center"/>
      <protection/>
    </xf>
    <xf numFmtId="0" fontId="25" fillId="0" borderId="140" xfId="24" applyFont="1" applyBorder="1" applyAlignment="1">
      <alignment horizontal="center" vertical="center"/>
      <protection/>
    </xf>
    <xf numFmtId="0" fontId="25" fillId="0" borderId="43" xfId="24" applyFont="1" applyBorder="1" applyAlignment="1">
      <alignment horizontal="center" vertical="center"/>
      <protection/>
    </xf>
    <xf numFmtId="0" fontId="25" fillId="0" borderId="163" xfId="24" applyFont="1" applyBorder="1" applyAlignment="1">
      <alignment horizontal="center" vertical="center"/>
      <protection/>
    </xf>
    <xf numFmtId="0" fontId="25" fillId="0" borderId="15" xfId="24" applyFont="1" applyBorder="1" applyAlignment="1">
      <alignment horizontal="center" vertical="center"/>
      <protection/>
    </xf>
    <xf numFmtId="0" fontId="25" fillId="0" borderId="0" xfId="24" applyFont="1" applyBorder="1" applyAlignment="1">
      <alignment horizontal="distributed" vertical="center"/>
      <protection/>
    </xf>
    <xf numFmtId="0" fontId="34" fillId="0" borderId="0" xfId="0" applyFont="1" applyBorder="1" applyAlignment="1">
      <alignment vertical="center"/>
    </xf>
    <xf numFmtId="0" fontId="25" fillId="0" borderId="47" xfId="24" applyFont="1" applyBorder="1" applyAlignment="1">
      <alignment horizontal="center" vertical="center"/>
      <protection/>
    </xf>
    <xf numFmtId="0" fontId="25" fillId="0" borderId="16" xfId="24" applyFont="1" applyBorder="1" applyAlignment="1">
      <alignment horizontal="center" vertical="center"/>
      <protection/>
    </xf>
    <xf numFmtId="0" fontId="25" fillId="0" borderId="4" xfId="24" applyFont="1" applyBorder="1" applyAlignment="1">
      <alignment horizontal="center" vertical="center"/>
      <protection/>
    </xf>
    <xf numFmtId="0" fontId="25" fillId="0" borderId="14" xfId="24" applyFont="1" applyBorder="1" applyAlignment="1">
      <alignment horizontal="center" vertical="center"/>
      <protection/>
    </xf>
    <xf numFmtId="193" fontId="21" fillId="0" borderId="86" xfId="24" applyNumberFormat="1" applyFont="1" applyBorder="1" applyAlignment="1">
      <alignment horizontal="right" vertical="center" indent="1"/>
      <protection/>
    </xf>
    <xf numFmtId="0" fontId="35" fillId="0" borderId="10" xfId="0" applyFont="1" applyBorder="1" applyAlignment="1">
      <alignment horizontal="right" vertical="center"/>
    </xf>
    <xf numFmtId="193" fontId="21" fillId="0" borderId="56" xfId="24" applyNumberFormat="1" applyFont="1" applyBorder="1" applyAlignment="1">
      <alignment horizontal="right" vertical="center" indent="1"/>
      <protection/>
    </xf>
    <xf numFmtId="0" fontId="35" fillId="0" borderId="58" xfId="0" applyFont="1" applyBorder="1" applyAlignment="1">
      <alignment horizontal="right" vertical="center" indent="1"/>
    </xf>
    <xf numFmtId="193" fontId="21" fillId="0" borderId="43" xfId="24" applyNumberFormat="1" applyFont="1" applyBorder="1" applyAlignment="1">
      <alignment horizontal="right" vertical="center" indent="1"/>
      <protection/>
    </xf>
    <xf numFmtId="0" fontId="35" fillId="0" borderId="14" xfId="0" applyFont="1" applyBorder="1" applyAlignment="1">
      <alignment horizontal="right" vertical="center" indent="1"/>
    </xf>
    <xf numFmtId="193" fontId="21" fillId="0" borderId="29" xfId="24" applyNumberFormat="1" applyFont="1" applyBorder="1" applyAlignment="1">
      <alignment horizontal="right" vertical="center" indent="1"/>
      <protection/>
    </xf>
    <xf numFmtId="193" fontId="22" fillId="0" borderId="27" xfId="0" applyNumberFormat="1" applyFont="1" applyBorder="1" applyAlignment="1">
      <alignment horizontal="right" vertical="center" indent="1"/>
    </xf>
    <xf numFmtId="193" fontId="22" fillId="0" borderId="10" xfId="0" applyNumberFormat="1" applyFont="1" applyBorder="1" applyAlignment="1">
      <alignment horizontal="right" vertical="center" indent="1"/>
    </xf>
    <xf numFmtId="193" fontId="22" fillId="0" borderId="58" xfId="0" applyNumberFormat="1" applyFont="1" applyBorder="1" applyAlignment="1">
      <alignment horizontal="right" vertical="center" indent="1"/>
    </xf>
    <xf numFmtId="193" fontId="21" fillId="0" borderId="17" xfId="24" applyNumberFormat="1" applyFont="1" applyBorder="1" applyAlignment="1">
      <alignment horizontal="right" vertical="center" indent="1"/>
      <protection/>
    </xf>
    <xf numFmtId="193" fontId="22" fillId="0" borderId="6" xfId="0" applyNumberFormat="1" applyFont="1" applyBorder="1" applyAlignment="1">
      <alignment horizontal="right" vertical="center" indent="1"/>
    </xf>
    <xf numFmtId="0" fontId="21" fillId="0" borderId="140" xfId="24" applyFont="1" applyBorder="1" applyAlignment="1">
      <alignment horizontal="center" vertical="center"/>
      <protection/>
    </xf>
    <xf numFmtId="0" fontId="22" fillId="0" borderId="47" xfId="0" applyFont="1" applyBorder="1" applyAlignment="1">
      <alignment horizontal="center" vertical="center"/>
    </xf>
    <xf numFmtId="0" fontId="22" fillId="0" borderId="43" xfId="0" applyFont="1" applyBorder="1" applyAlignment="1">
      <alignment horizontal="center" vertical="center"/>
    </xf>
    <xf numFmtId="0" fontId="22" fillId="0" borderId="16" xfId="0" applyFont="1" applyBorder="1" applyAlignment="1">
      <alignment horizontal="center" vertical="center"/>
    </xf>
    <xf numFmtId="0" fontId="21" fillId="0" borderId="43" xfId="24" applyFont="1" applyBorder="1" applyAlignment="1">
      <alignment horizontal="center" vertical="center"/>
      <protection/>
    </xf>
    <xf numFmtId="0" fontId="22" fillId="0" borderId="4" xfId="0" applyFont="1" applyBorder="1" applyAlignment="1">
      <alignment horizontal="center" vertical="center"/>
    </xf>
    <xf numFmtId="0" fontId="22" fillId="0" borderId="14" xfId="0" applyFont="1" applyBorder="1" applyAlignment="1">
      <alignment horizontal="center" vertical="center"/>
    </xf>
    <xf numFmtId="0" fontId="22" fillId="0" borderId="47" xfId="0" applyFont="1" applyBorder="1" applyAlignment="1">
      <alignment vertical="center"/>
    </xf>
    <xf numFmtId="0" fontId="22" fillId="0" borderId="43" xfId="0" applyFont="1" applyBorder="1" applyAlignment="1">
      <alignment vertical="center"/>
    </xf>
    <xf numFmtId="0" fontId="22" fillId="0" borderId="16" xfId="0" applyFont="1" applyBorder="1" applyAlignment="1">
      <alignment vertical="center"/>
    </xf>
    <xf numFmtId="0" fontId="21" fillId="0" borderId="86" xfId="24" applyFont="1" applyBorder="1" applyAlignment="1">
      <alignment horizontal="distributed" vertical="center"/>
      <protection/>
    </xf>
    <xf numFmtId="0" fontId="22" fillId="0" borderId="8" xfId="0" applyFont="1" applyBorder="1" applyAlignment="1">
      <alignment horizontal="distributed" vertical="center"/>
    </xf>
    <xf numFmtId="0" fontId="22" fillId="0" borderId="10" xfId="0" applyFont="1" applyBorder="1" applyAlignment="1">
      <alignment horizontal="distributed" vertical="center"/>
    </xf>
    <xf numFmtId="0" fontId="21" fillId="0" borderId="56" xfId="24" applyFont="1" applyBorder="1" applyAlignment="1">
      <alignment horizontal="distributed" vertical="center"/>
      <protection/>
    </xf>
    <xf numFmtId="0" fontId="22" fillId="0" borderId="57" xfId="0" applyFont="1" applyBorder="1" applyAlignment="1">
      <alignment horizontal="distributed" vertical="center"/>
    </xf>
    <xf numFmtId="0" fontId="22" fillId="0" borderId="58" xfId="0" applyFont="1" applyBorder="1" applyAlignment="1">
      <alignment horizontal="distributed" vertical="center"/>
    </xf>
    <xf numFmtId="0" fontId="21" fillId="0" borderId="43" xfId="24" applyFont="1" applyBorder="1" applyAlignment="1">
      <alignment horizontal="distributed" vertical="center"/>
      <protection/>
    </xf>
    <xf numFmtId="0" fontId="22" fillId="0" borderId="1" xfId="0" applyFont="1" applyBorder="1" applyAlignment="1">
      <alignment horizontal="distributed" vertical="center"/>
    </xf>
    <xf numFmtId="0" fontId="22" fillId="0" borderId="14" xfId="0" applyFont="1" applyBorder="1" applyAlignment="1">
      <alignment horizontal="distributed" vertical="center"/>
    </xf>
    <xf numFmtId="0" fontId="21" fillId="0" borderId="29" xfId="24" applyFont="1" applyBorder="1" applyAlignment="1">
      <alignment horizontal="distributed" vertical="center"/>
      <protection/>
    </xf>
    <xf numFmtId="0" fontId="22" fillId="0" borderId="26" xfId="0" applyFont="1" applyBorder="1" applyAlignment="1">
      <alignment horizontal="distributed" vertical="center"/>
    </xf>
    <xf numFmtId="0" fontId="22" fillId="0" borderId="27" xfId="0" applyFont="1" applyBorder="1" applyAlignment="1">
      <alignment horizontal="distributed" vertical="center"/>
    </xf>
    <xf numFmtId="0" fontId="21" fillId="0" borderId="17" xfId="24" applyFont="1" applyBorder="1" applyAlignment="1">
      <alignment horizontal="distributed" vertical="center"/>
      <protection/>
    </xf>
    <xf numFmtId="0" fontId="22" fillId="0" borderId="0" xfId="0" applyFont="1" applyBorder="1" applyAlignment="1">
      <alignment horizontal="distributed" vertical="center"/>
    </xf>
    <xf numFmtId="0" fontId="22" fillId="0" borderId="6" xfId="0" applyFont="1" applyBorder="1" applyAlignment="1">
      <alignment horizontal="distributed" vertical="center"/>
    </xf>
    <xf numFmtId="0" fontId="21" fillId="0" borderId="5" xfId="24" applyFont="1" applyBorder="1" applyAlignment="1">
      <alignment horizontal="center" vertical="center"/>
      <protection/>
    </xf>
    <xf numFmtId="0" fontId="22" fillId="0" borderId="12" xfId="0" applyFont="1" applyBorder="1" applyAlignment="1">
      <alignment vertical="center"/>
    </xf>
    <xf numFmtId="0" fontId="21" fillId="0" borderId="25" xfId="24" applyFont="1" applyBorder="1" applyAlignment="1">
      <alignment horizontal="center" vertical="center"/>
      <protection/>
    </xf>
    <xf numFmtId="0" fontId="22" fillId="0" borderId="30" xfId="0" applyFont="1" applyBorder="1" applyAlignment="1">
      <alignment vertical="center"/>
    </xf>
    <xf numFmtId="0" fontId="22" fillId="0" borderId="3" xfId="0" applyFont="1" applyBorder="1" applyAlignment="1">
      <alignment vertical="center"/>
    </xf>
    <xf numFmtId="0" fontId="22" fillId="0" borderId="1" xfId="0" applyFont="1" applyBorder="1" applyAlignment="1">
      <alignment vertical="center"/>
    </xf>
    <xf numFmtId="0" fontId="21" fillId="0" borderId="3" xfId="24" applyFont="1" applyBorder="1" applyAlignment="1">
      <alignment horizontal="center" vertical="center"/>
      <protection/>
    </xf>
    <xf numFmtId="0" fontId="21" fillId="0" borderId="44" xfId="24" applyFont="1" applyBorder="1" applyAlignment="1">
      <alignment horizontal="center" vertical="center"/>
      <protection/>
    </xf>
    <xf numFmtId="0" fontId="22" fillId="0" borderId="9" xfId="0" applyFont="1" applyBorder="1" applyAlignment="1">
      <alignment vertical="center"/>
    </xf>
    <xf numFmtId="184" fontId="25" fillId="0" borderId="56" xfId="0" applyNumberFormat="1" applyFont="1" applyBorder="1" applyAlignment="1" quotePrefix="1">
      <alignment horizontal="right" vertical="center" indent="1"/>
    </xf>
    <xf numFmtId="184" fontId="34" fillId="0" borderId="57" xfId="0" applyNumberFormat="1" applyFont="1" applyBorder="1" applyAlignment="1">
      <alignment horizontal="right" vertical="center" indent="1"/>
    </xf>
    <xf numFmtId="184" fontId="34" fillId="0" borderId="59" xfId="0" applyNumberFormat="1" applyFont="1" applyBorder="1" applyAlignment="1">
      <alignment horizontal="right" vertical="center" indent="1"/>
    </xf>
    <xf numFmtId="184" fontId="25" fillId="0" borderId="86" xfId="24" applyNumberFormat="1" applyFont="1" applyBorder="1" applyAlignment="1">
      <alignment horizontal="right" vertical="center" indent="1"/>
      <protection/>
    </xf>
    <xf numFmtId="184" fontId="25" fillId="0" borderId="8" xfId="24" applyNumberFormat="1" applyFont="1" applyBorder="1" applyAlignment="1">
      <alignment horizontal="right" vertical="center" indent="1"/>
      <protection/>
    </xf>
    <xf numFmtId="184" fontId="25" fillId="0" borderId="10" xfId="24" applyNumberFormat="1" applyFont="1" applyBorder="1" applyAlignment="1">
      <alignment horizontal="right" vertical="center" indent="1"/>
      <protection/>
    </xf>
    <xf numFmtId="184" fontId="25" fillId="0" borderId="29" xfId="24" applyNumberFormat="1" applyFont="1" applyBorder="1" applyAlignment="1">
      <alignment horizontal="right" vertical="center" indent="1"/>
      <protection/>
    </xf>
    <xf numFmtId="184" fontId="25" fillId="0" borderId="26" xfId="24" applyNumberFormat="1" applyFont="1" applyBorder="1" applyAlignment="1">
      <alignment horizontal="right" vertical="center" indent="1"/>
      <protection/>
    </xf>
    <xf numFmtId="184" fontId="25" fillId="0" borderId="27" xfId="24" applyNumberFormat="1" applyFont="1" applyBorder="1" applyAlignment="1">
      <alignment horizontal="right" vertical="center" indent="1"/>
      <protection/>
    </xf>
    <xf numFmtId="184" fontId="25" fillId="0" borderId="87" xfId="24" applyNumberFormat="1" applyFont="1" applyBorder="1" applyAlignment="1">
      <alignment horizontal="right" vertical="center" indent="1"/>
      <protection/>
    </xf>
    <xf numFmtId="184" fontId="25" fillId="0" borderId="88" xfId="24" applyNumberFormat="1" applyFont="1" applyBorder="1" applyAlignment="1">
      <alignment horizontal="right" vertical="center" indent="1"/>
      <protection/>
    </xf>
    <xf numFmtId="184" fontId="25" fillId="0" borderId="89" xfId="24" applyNumberFormat="1" applyFont="1" applyBorder="1" applyAlignment="1">
      <alignment horizontal="right" vertical="center" indent="1"/>
      <protection/>
    </xf>
    <xf numFmtId="184" fontId="25" fillId="0" borderId="86" xfId="24" applyNumberFormat="1" applyFont="1" applyBorder="1" applyAlignment="1" quotePrefix="1">
      <alignment horizontal="right" vertical="center" indent="1"/>
      <protection/>
    </xf>
    <xf numFmtId="184" fontId="25" fillId="0" borderId="56" xfId="24" applyNumberFormat="1" applyFont="1" applyBorder="1" applyAlignment="1">
      <alignment horizontal="right" vertical="center" indent="1"/>
      <protection/>
    </xf>
    <xf numFmtId="184" fontId="25" fillId="0" borderId="57" xfId="24" applyNumberFormat="1" applyFont="1" applyBorder="1" applyAlignment="1">
      <alignment horizontal="right" vertical="center" indent="1"/>
      <protection/>
    </xf>
    <xf numFmtId="184" fontId="25" fillId="0" borderId="58" xfId="24" applyNumberFormat="1" applyFont="1" applyBorder="1" applyAlignment="1">
      <alignment horizontal="right" vertical="center" indent="1"/>
      <protection/>
    </xf>
    <xf numFmtId="184" fontId="25" fillId="0" borderId="80" xfId="24" applyNumberFormat="1" applyFont="1" applyBorder="1" applyAlignment="1">
      <alignment horizontal="right" vertical="center" indent="1"/>
      <protection/>
    </xf>
    <xf numFmtId="184" fontId="25" fillId="0" borderId="81" xfId="24" applyNumberFormat="1" applyFont="1" applyBorder="1" applyAlignment="1">
      <alignment horizontal="right" vertical="center" indent="1"/>
      <protection/>
    </xf>
    <xf numFmtId="184" fontId="25" fillId="0" borderId="82" xfId="24" applyNumberFormat="1" applyFont="1" applyBorder="1" applyAlignment="1">
      <alignment horizontal="right" vertical="center" indent="1"/>
      <protection/>
    </xf>
    <xf numFmtId="184" fontId="25" fillId="0" borderId="68" xfId="24" applyNumberFormat="1" applyFont="1" applyBorder="1" applyAlignment="1">
      <alignment horizontal="right" vertical="center" indent="1"/>
      <protection/>
    </xf>
    <xf numFmtId="184" fontId="25" fillId="0" borderId="69" xfId="24" applyNumberFormat="1" applyFont="1" applyBorder="1" applyAlignment="1">
      <alignment horizontal="right" vertical="center" indent="1"/>
      <protection/>
    </xf>
    <xf numFmtId="184" fontId="25" fillId="0" borderId="70" xfId="24" applyNumberFormat="1" applyFont="1" applyBorder="1" applyAlignment="1">
      <alignment horizontal="right" vertical="center" indent="1"/>
      <protection/>
    </xf>
    <xf numFmtId="0" fontId="25" fillId="0" borderId="1" xfId="24" applyFont="1" applyBorder="1" applyAlignment="1">
      <alignment horizontal="right" vertical="top"/>
      <protection/>
    </xf>
    <xf numFmtId="0" fontId="25" fillId="0" borderId="1" xfId="0" applyFont="1" applyBorder="1" applyAlignment="1">
      <alignment vertical="center"/>
    </xf>
    <xf numFmtId="0" fontId="25" fillId="0" borderId="3" xfId="23" applyFont="1" applyBorder="1" applyAlignment="1">
      <alignment horizontal="center" vertical="center"/>
      <protection/>
    </xf>
    <xf numFmtId="0" fontId="25" fillId="0" borderId="4" xfId="23" applyFont="1" applyBorder="1" applyAlignment="1">
      <alignment horizontal="center" vertical="center"/>
      <protection/>
    </xf>
    <xf numFmtId="0" fontId="25" fillId="0" borderId="17" xfId="23" applyFont="1" applyBorder="1" applyAlignment="1">
      <alignment horizontal="center" vertical="center"/>
      <protection/>
    </xf>
    <xf numFmtId="0" fontId="25" fillId="0" borderId="0" xfId="23" applyFont="1" applyBorder="1" applyAlignment="1">
      <alignment horizontal="center" vertical="center"/>
      <protection/>
    </xf>
    <xf numFmtId="184" fontId="25" fillId="0" borderId="193" xfId="24" applyNumberFormat="1" applyFont="1" applyBorder="1" applyAlignment="1" quotePrefix="1">
      <alignment horizontal="right" vertical="center" indent="1"/>
      <protection/>
    </xf>
    <xf numFmtId="184" fontId="25" fillId="0" borderId="194" xfId="24" applyNumberFormat="1" applyFont="1" applyBorder="1" applyAlignment="1">
      <alignment horizontal="right" vertical="center" indent="1"/>
      <protection/>
    </xf>
    <xf numFmtId="184" fontId="25" fillId="0" borderId="195" xfId="24" applyNumberFormat="1" applyFont="1" applyBorder="1" applyAlignment="1">
      <alignment horizontal="right" vertical="center" indent="1"/>
      <protection/>
    </xf>
    <xf numFmtId="184" fontId="25" fillId="0" borderId="56" xfId="23" applyNumberFormat="1" applyFont="1" applyBorder="1" applyAlignment="1">
      <alignment horizontal="right" vertical="center" indent="1"/>
      <protection/>
    </xf>
    <xf numFmtId="184" fontId="25" fillId="0" borderId="57" xfId="23" applyNumberFormat="1" applyFont="1" applyBorder="1" applyAlignment="1">
      <alignment horizontal="right" vertical="center" indent="1"/>
      <protection/>
    </xf>
    <xf numFmtId="184" fontId="25" fillId="0" borderId="58" xfId="23" applyNumberFormat="1" applyFont="1" applyBorder="1" applyAlignment="1">
      <alignment horizontal="right" vertical="center" indent="1"/>
      <protection/>
    </xf>
    <xf numFmtId="182" fontId="11" fillId="0" borderId="0" xfId="24" applyNumberFormat="1" applyFont="1" applyBorder="1" applyAlignment="1">
      <alignment horizontal="center" vertical="center"/>
      <protection/>
    </xf>
    <xf numFmtId="184" fontId="25" fillId="0" borderId="9" xfId="24" applyNumberFormat="1" applyFont="1" applyBorder="1" applyAlignment="1">
      <alignment horizontal="right" vertical="center" indent="1"/>
      <protection/>
    </xf>
    <xf numFmtId="184" fontId="25" fillId="0" borderId="30" xfId="24" applyNumberFormat="1" applyFont="1" applyBorder="1" applyAlignment="1">
      <alignment horizontal="right" vertical="center" indent="1"/>
      <protection/>
    </xf>
    <xf numFmtId="184" fontId="25" fillId="0" borderId="194" xfId="24" applyNumberFormat="1" applyFont="1" applyBorder="1" applyAlignment="1" quotePrefix="1">
      <alignment horizontal="right" vertical="center" indent="1"/>
      <protection/>
    </xf>
    <xf numFmtId="184" fontId="25" fillId="0" borderId="210" xfId="24" applyNumberFormat="1" applyFont="1" applyBorder="1" applyAlignment="1">
      <alignment horizontal="right" vertical="center" indent="1"/>
      <protection/>
    </xf>
    <xf numFmtId="184" fontId="25" fillId="0" borderId="59" xfId="24" applyNumberFormat="1" applyFont="1" applyBorder="1" applyAlignment="1">
      <alignment horizontal="right" vertical="center" indent="1"/>
      <protection/>
    </xf>
    <xf numFmtId="184" fontId="25" fillId="0" borderId="83" xfId="24" applyNumberFormat="1" applyFont="1" applyBorder="1" applyAlignment="1">
      <alignment horizontal="right" vertical="center" indent="1"/>
      <protection/>
    </xf>
    <xf numFmtId="184" fontId="25" fillId="0" borderId="71" xfId="24" applyNumberFormat="1" applyFont="1" applyBorder="1" applyAlignment="1">
      <alignment horizontal="right" vertical="center" indent="1"/>
      <protection/>
    </xf>
    <xf numFmtId="0" fontId="25" fillId="0" borderId="194" xfId="24" applyFont="1" applyBorder="1" applyAlignment="1">
      <alignment horizontal="distributed" vertical="center"/>
      <protection/>
    </xf>
    <xf numFmtId="0" fontId="25" fillId="0" borderId="57" xfId="23" applyFont="1" applyBorder="1" applyAlignment="1">
      <alignment horizontal="distributed" vertical="center"/>
      <protection/>
    </xf>
    <xf numFmtId="0" fontId="25" fillId="0" borderId="69" xfId="24" applyFont="1" applyBorder="1" applyAlignment="1">
      <alignment horizontal="distributed" vertical="center"/>
      <protection/>
    </xf>
    <xf numFmtId="0" fontId="25" fillId="0" borderId="2" xfId="24" applyFont="1" applyBorder="1" applyAlignment="1">
      <alignment horizontal="center" vertical="center" textRotation="255"/>
      <protection/>
    </xf>
    <xf numFmtId="0" fontId="25" fillId="0" borderId="47" xfId="24" applyFont="1" applyBorder="1" applyAlignment="1">
      <alignment horizontal="center" vertical="center" textRotation="255"/>
      <protection/>
    </xf>
    <xf numFmtId="0" fontId="25" fillId="0" borderId="5" xfId="24" applyFont="1" applyBorder="1" applyAlignment="1">
      <alignment horizontal="center" vertical="center" textRotation="255"/>
      <protection/>
    </xf>
    <xf numFmtId="0" fontId="25" fillId="0" borderId="12" xfId="24" applyFont="1" applyBorder="1" applyAlignment="1">
      <alignment horizontal="center" vertical="center" textRotation="255"/>
      <protection/>
    </xf>
    <xf numFmtId="0" fontId="25" fillId="0" borderId="25" xfId="24" applyFont="1" applyBorder="1" applyAlignment="1">
      <alignment horizontal="center" vertical="center" textRotation="255"/>
      <protection/>
    </xf>
    <xf numFmtId="0" fontId="25" fillId="0" borderId="30" xfId="24" applyFont="1" applyBorder="1" applyAlignment="1">
      <alignment horizontal="center" vertical="center" textRotation="255"/>
      <protection/>
    </xf>
    <xf numFmtId="184" fontId="25" fillId="0" borderId="57" xfId="0" applyNumberFormat="1" applyFont="1" applyBorder="1" applyAlignment="1" quotePrefix="1">
      <alignment horizontal="right" vertical="center" indent="1"/>
    </xf>
    <xf numFmtId="0" fontId="25" fillId="0" borderId="88" xfId="24" applyFont="1" applyBorder="1" applyAlignment="1">
      <alignment horizontal="distributed" vertical="center"/>
      <protection/>
    </xf>
    <xf numFmtId="0" fontId="25" fillId="0" borderId="8" xfId="24" applyFont="1" applyBorder="1" applyAlignment="1">
      <alignment horizontal="distributed" vertical="center"/>
      <protection/>
    </xf>
    <xf numFmtId="184" fontId="25" fillId="0" borderId="90" xfId="24" applyNumberFormat="1" applyFont="1" applyBorder="1" applyAlignment="1">
      <alignment horizontal="right" vertical="center" indent="1"/>
      <protection/>
    </xf>
    <xf numFmtId="0" fontId="25" fillId="0" borderId="26" xfId="24" applyFont="1" applyBorder="1" applyAlignment="1">
      <alignment horizontal="distributed" vertical="center"/>
      <protection/>
    </xf>
    <xf numFmtId="0" fontId="36" fillId="0" borderId="0" xfId="0" applyFont="1" applyAlignment="1">
      <alignment vertical="center"/>
    </xf>
    <xf numFmtId="0" fontId="25" fillId="0" borderId="0" xfId="24" applyFont="1" applyBorder="1" applyAlignment="1">
      <alignment horizontal="left" vertical="center"/>
      <protection/>
    </xf>
    <xf numFmtId="0" fontId="25" fillId="0" borderId="0" xfId="0" applyFont="1" applyAlignment="1">
      <alignment vertical="center"/>
    </xf>
    <xf numFmtId="0" fontId="34" fillId="0" borderId="0" xfId="0" applyFont="1" applyAlignment="1">
      <alignment vertical="center"/>
    </xf>
    <xf numFmtId="0" fontId="25" fillId="0" borderId="0" xfId="24" applyFont="1" applyBorder="1" applyAlignment="1">
      <alignment horizontal="left" vertical="top"/>
      <protection/>
    </xf>
    <xf numFmtId="0" fontId="25" fillId="0" borderId="3" xfId="24" applyFont="1" applyBorder="1" applyAlignment="1">
      <alignment horizontal="right"/>
      <protection/>
    </xf>
    <xf numFmtId="0" fontId="25" fillId="0" borderId="47" xfId="23" applyFont="1" applyBorder="1" applyAlignment="1">
      <alignment horizontal="center" vertical="center"/>
      <protection/>
    </xf>
    <xf numFmtId="0" fontId="25" fillId="0" borderId="12" xfId="23" applyFont="1" applyBorder="1" applyAlignment="1">
      <alignment horizontal="center" vertical="center"/>
      <protection/>
    </xf>
    <xf numFmtId="184" fontId="25" fillId="0" borderId="59" xfId="23" applyNumberFormat="1" applyFont="1" applyBorder="1" applyAlignment="1">
      <alignment horizontal="right" vertical="center" indent="1"/>
      <protection/>
    </xf>
  </cellXfs>
  <cellStyles count="13">
    <cellStyle name="Normal" xfId="0"/>
    <cellStyle name="Percent" xfId="15"/>
    <cellStyle name="Hyperlink" xfId="16"/>
    <cellStyle name="Comma [0]" xfId="17"/>
    <cellStyle name="Comma" xfId="18"/>
    <cellStyle name="資料" xfId="19"/>
    <cellStyle name="Currency [0]" xfId="20"/>
    <cellStyle name="Currency" xfId="21"/>
    <cellStyle name="標準_【校正１】税務課" xfId="22"/>
    <cellStyle name="標準_Book2" xfId="23"/>
    <cellStyle name="標準_市税２" xfId="24"/>
    <cellStyle name="標準_税務課"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6</xdr:col>
      <xdr:colOff>0</xdr:colOff>
      <xdr:row>9</xdr:row>
      <xdr:rowOff>0</xdr:rowOff>
    </xdr:to>
    <xdr:sp>
      <xdr:nvSpPr>
        <xdr:cNvPr id="1" name="Line 1"/>
        <xdr:cNvSpPr>
          <a:spLocks/>
        </xdr:cNvSpPr>
      </xdr:nvSpPr>
      <xdr:spPr>
        <a:xfrm>
          <a:off x="9525" y="971550"/>
          <a:ext cx="100012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58</xdr:row>
      <xdr:rowOff>0</xdr:rowOff>
    </xdr:from>
    <xdr:to>
      <xdr:col>6</xdr:col>
      <xdr:colOff>0</xdr:colOff>
      <xdr:row>58</xdr:row>
      <xdr:rowOff>0</xdr:rowOff>
    </xdr:to>
    <xdr:sp>
      <xdr:nvSpPr>
        <xdr:cNvPr id="2" name="Line 2"/>
        <xdr:cNvSpPr>
          <a:spLocks/>
        </xdr:cNvSpPr>
      </xdr:nvSpPr>
      <xdr:spPr>
        <a:xfrm>
          <a:off x="9525" y="94583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47625</xdr:rowOff>
    </xdr:from>
    <xdr:to>
      <xdr:col>3</xdr:col>
      <xdr:colOff>0</xdr:colOff>
      <xdr:row>12</xdr:row>
      <xdr:rowOff>47625</xdr:rowOff>
    </xdr:to>
    <xdr:sp>
      <xdr:nvSpPr>
        <xdr:cNvPr id="1" name="Line 1"/>
        <xdr:cNvSpPr>
          <a:spLocks/>
        </xdr:cNvSpPr>
      </xdr:nvSpPr>
      <xdr:spPr>
        <a:xfrm>
          <a:off x="1485900" y="2352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47625</xdr:rowOff>
    </xdr:from>
    <xdr:to>
      <xdr:col>3</xdr:col>
      <xdr:colOff>0</xdr:colOff>
      <xdr:row>12</xdr:row>
      <xdr:rowOff>47625</xdr:rowOff>
    </xdr:to>
    <xdr:sp>
      <xdr:nvSpPr>
        <xdr:cNvPr id="2" name="Line 2"/>
        <xdr:cNvSpPr>
          <a:spLocks/>
        </xdr:cNvSpPr>
      </xdr:nvSpPr>
      <xdr:spPr>
        <a:xfrm>
          <a:off x="1485900" y="2352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266700</xdr:colOff>
      <xdr:row>12</xdr:row>
      <xdr:rowOff>28575</xdr:rowOff>
    </xdr:from>
    <xdr:to>
      <xdr:col>3</xdr:col>
      <xdr:colOff>723900</xdr:colOff>
      <xdr:row>12</xdr:row>
      <xdr:rowOff>28575</xdr:rowOff>
    </xdr:to>
    <xdr:sp>
      <xdr:nvSpPr>
        <xdr:cNvPr id="3" name="Line 3"/>
        <xdr:cNvSpPr>
          <a:spLocks/>
        </xdr:cNvSpPr>
      </xdr:nvSpPr>
      <xdr:spPr>
        <a:xfrm>
          <a:off x="1752600" y="2333625"/>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12</xdr:row>
      <xdr:rowOff>28575</xdr:rowOff>
    </xdr:from>
    <xdr:to>
      <xdr:col>4</xdr:col>
      <xdr:colOff>723900</xdr:colOff>
      <xdr:row>12</xdr:row>
      <xdr:rowOff>28575</xdr:rowOff>
    </xdr:to>
    <xdr:sp>
      <xdr:nvSpPr>
        <xdr:cNvPr id="4" name="Line 4"/>
        <xdr:cNvSpPr>
          <a:spLocks/>
        </xdr:cNvSpPr>
      </xdr:nvSpPr>
      <xdr:spPr>
        <a:xfrm>
          <a:off x="2771775" y="2333625"/>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9525</xdr:rowOff>
    </xdr:from>
    <xdr:to>
      <xdr:col>3</xdr:col>
      <xdr:colOff>0</xdr:colOff>
      <xdr:row>5</xdr:row>
      <xdr:rowOff>0</xdr:rowOff>
    </xdr:to>
    <xdr:sp>
      <xdr:nvSpPr>
        <xdr:cNvPr id="5" name="Line 5"/>
        <xdr:cNvSpPr>
          <a:spLocks/>
        </xdr:cNvSpPr>
      </xdr:nvSpPr>
      <xdr:spPr>
        <a:xfrm>
          <a:off x="9525" y="523875"/>
          <a:ext cx="14763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12</xdr:row>
      <xdr:rowOff>28575</xdr:rowOff>
    </xdr:from>
    <xdr:to>
      <xdr:col>5</xdr:col>
      <xdr:colOff>723900</xdr:colOff>
      <xdr:row>12</xdr:row>
      <xdr:rowOff>28575</xdr:rowOff>
    </xdr:to>
    <xdr:sp>
      <xdr:nvSpPr>
        <xdr:cNvPr id="6" name="Line 6"/>
        <xdr:cNvSpPr>
          <a:spLocks/>
        </xdr:cNvSpPr>
      </xdr:nvSpPr>
      <xdr:spPr>
        <a:xfrm>
          <a:off x="3790950" y="2333625"/>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12</xdr:row>
      <xdr:rowOff>28575</xdr:rowOff>
    </xdr:from>
    <xdr:to>
      <xdr:col>7</xdr:col>
      <xdr:colOff>723900</xdr:colOff>
      <xdr:row>12</xdr:row>
      <xdr:rowOff>28575</xdr:rowOff>
    </xdr:to>
    <xdr:sp>
      <xdr:nvSpPr>
        <xdr:cNvPr id="7" name="Line 7"/>
        <xdr:cNvSpPr>
          <a:spLocks/>
        </xdr:cNvSpPr>
      </xdr:nvSpPr>
      <xdr:spPr>
        <a:xfrm>
          <a:off x="5829300" y="2333625"/>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12</xdr:row>
      <xdr:rowOff>28575</xdr:rowOff>
    </xdr:from>
    <xdr:to>
      <xdr:col>6</xdr:col>
      <xdr:colOff>723900</xdr:colOff>
      <xdr:row>12</xdr:row>
      <xdr:rowOff>28575</xdr:rowOff>
    </xdr:to>
    <xdr:sp>
      <xdr:nvSpPr>
        <xdr:cNvPr id="8" name="Line 8"/>
        <xdr:cNvSpPr>
          <a:spLocks/>
        </xdr:cNvSpPr>
      </xdr:nvSpPr>
      <xdr:spPr>
        <a:xfrm>
          <a:off x="4810125" y="2333625"/>
          <a:ext cx="457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19050</xdr:colOff>
      <xdr:row>5</xdr:row>
      <xdr:rowOff>19050</xdr:rowOff>
    </xdr:to>
    <xdr:sp>
      <xdr:nvSpPr>
        <xdr:cNvPr id="1" name="Line 1"/>
        <xdr:cNvSpPr>
          <a:spLocks/>
        </xdr:cNvSpPr>
      </xdr:nvSpPr>
      <xdr:spPr>
        <a:xfrm flipH="1" flipV="1">
          <a:off x="9525" y="504825"/>
          <a:ext cx="6858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5</xdr:col>
      <xdr:colOff>57150</xdr:colOff>
      <xdr:row>5</xdr:row>
      <xdr:rowOff>0</xdr:rowOff>
    </xdr:to>
    <xdr:sp>
      <xdr:nvSpPr>
        <xdr:cNvPr id="2" name="Line 2"/>
        <xdr:cNvSpPr>
          <a:spLocks/>
        </xdr:cNvSpPr>
      </xdr:nvSpPr>
      <xdr:spPr>
        <a:xfrm>
          <a:off x="9525" y="504825"/>
          <a:ext cx="24098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0</xdr:rowOff>
    </xdr:from>
    <xdr:to>
      <xdr:col>3</xdr:col>
      <xdr:colOff>619125</xdr:colOff>
      <xdr:row>0</xdr:row>
      <xdr:rowOff>0</xdr:rowOff>
    </xdr:to>
    <xdr:sp>
      <xdr:nvSpPr>
        <xdr:cNvPr id="1" name="Line 1"/>
        <xdr:cNvSpPr>
          <a:spLocks/>
        </xdr:cNvSpPr>
      </xdr:nvSpPr>
      <xdr:spPr>
        <a:xfrm>
          <a:off x="419100" y="0"/>
          <a:ext cx="552450" cy="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2" name="Line 2"/>
        <xdr:cNvSpPr>
          <a:spLocks/>
        </xdr:cNvSpPr>
      </xdr:nvSpPr>
      <xdr:spPr>
        <a:xfrm>
          <a:off x="1590675" y="0"/>
          <a:ext cx="0" cy="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3" name="Line 3"/>
        <xdr:cNvSpPr>
          <a:spLocks/>
        </xdr:cNvSpPr>
      </xdr:nvSpPr>
      <xdr:spPr>
        <a:xfrm>
          <a:off x="1590675" y="0"/>
          <a:ext cx="0" cy="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0</xdr:row>
      <xdr:rowOff>0</xdr:rowOff>
    </xdr:from>
    <xdr:to>
      <xdr:col>5</xdr:col>
      <xdr:colOff>247650</xdr:colOff>
      <xdr:row>0</xdr:row>
      <xdr:rowOff>0</xdr:rowOff>
    </xdr:to>
    <xdr:sp>
      <xdr:nvSpPr>
        <xdr:cNvPr id="4" name="Line 4"/>
        <xdr:cNvSpPr>
          <a:spLocks/>
        </xdr:cNvSpPr>
      </xdr:nvSpPr>
      <xdr:spPr>
        <a:xfrm>
          <a:off x="1666875" y="0"/>
          <a:ext cx="171450" cy="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0</xdr:row>
      <xdr:rowOff>0</xdr:rowOff>
    </xdr:from>
    <xdr:to>
      <xdr:col>6</xdr:col>
      <xdr:colOff>247650</xdr:colOff>
      <xdr:row>0</xdr:row>
      <xdr:rowOff>0</xdr:rowOff>
    </xdr:to>
    <xdr:sp>
      <xdr:nvSpPr>
        <xdr:cNvPr id="5" name="Line 5"/>
        <xdr:cNvSpPr>
          <a:spLocks/>
        </xdr:cNvSpPr>
      </xdr:nvSpPr>
      <xdr:spPr>
        <a:xfrm>
          <a:off x="1990725" y="0"/>
          <a:ext cx="180975" cy="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2</xdr:col>
      <xdr:colOff>47625</xdr:colOff>
      <xdr:row>0</xdr:row>
      <xdr:rowOff>0</xdr:rowOff>
    </xdr:to>
    <xdr:sp>
      <xdr:nvSpPr>
        <xdr:cNvPr id="6" name="Line 6"/>
        <xdr:cNvSpPr>
          <a:spLocks/>
        </xdr:cNvSpPr>
      </xdr:nvSpPr>
      <xdr:spPr>
        <a:xfrm>
          <a:off x="47625" y="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0</xdr:rowOff>
    </xdr:from>
    <xdr:to>
      <xdr:col>2</xdr:col>
      <xdr:colOff>38100</xdr:colOff>
      <xdr:row>0</xdr:row>
      <xdr:rowOff>0</xdr:rowOff>
    </xdr:to>
    <xdr:sp>
      <xdr:nvSpPr>
        <xdr:cNvPr id="7" name="TextBox 7"/>
        <xdr:cNvSpPr txBox="1">
          <a:spLocks noChangeArrowheads="1"/>
        </xdr:cNvSpPr>
      </xdr:nvSpPr>
      <xdr:spPr>
        <a:xfrm>
          <a:off x="85725" y="0"/>
          <a:ext cx="257175" cy="0"/>
        </a:xfrm>
        <a:prstGeom prst="rect">
          <a:avLst/>
        </a:prstGeom>
        <a:noFill/>
        <a:ln w="9525" cmpd="sng">
          <a:noFill/>
        </a:ln>
      </xdr:spPr>
      <xdr:txBody>
        <a:bodyPr vertOverflow="clip" wrap="square" vert="wordArtVertRtl"/>
        <a:p>
          <a:pPr algn="l">
            <a:defRPr/>
          </a:pPr>
          <a:r>
            <a:rPr lang="en-US" cap="none" sz="1000" b="0" i="0" u="none" baseline="0"/>
            <a:t>（　）</a:t>
          </a:r>
        </a:p>
      </xdr:txBody>
    </xdr:sp>
    <xdr:clientData/>
  </xdr:twoCellAnchor>
  <xdr:twoCellAnchor>
    <xdr:from>
      <xdr:col>1</xdr:col>
      <xdr:colOff>38100</xdr:colOff>
      <xdr:row>0</xdr:row>
      <xdr:rowOff>0</xdr:rowOff>
    </xdr:from>
    <xdr:to>
      <xdr:col>2</xdr:col>
      <xdr:colOff>38100</xdr:colOff>
      <xdr:row>0</xdr:row>
      <xdr:rowOff>0</xdr:rowOff>
    </xdr:to>
    <xdr:sp>
      <xdr:nvSpPr>
        <xdr:cNvPr id="8" name="TextBox 8"/>
        <xdr:cNvSpPr txBox="1">
          <a:spLocks noChangeArrowheads="1"/>
        </xdr:cNvSpPr>
      </xdr:nvSpPr>
      <xdr:spPr>
        <a:xfrm>
          <a:off x="85725" y="0"/>
          <a:ext cx="257175" cy="0"/>
        </a:xfrm>
        <a:prstGeom prst="rect">
          <a:avLst/>
        </a:prstGeom>
        <a:noFill/>
        <a:ln w="9525" cmpd="sng">
          <a:noFill/>
        </a:ln>
      </xdr:spPr>
      <xdr:txBody>
        <a:bodyPr vertOverflow="clip" wrap="square" vert="wordArtVertRtl"/>
        <a:p>
          <a:pPr algn="l">
            <a:defRPr/>
          </a:pPr>
          <a:r>
            <a:rPr lang="en-US" cap="none" sz="1000" b="0" i="0" u="none" baseline="0"/>
            <a:t>（　　）</a:t>
          </a:r>
        </a:p>
      </xdr:txBody>
    </xdr:sp>
    <xdr:clientData/>
  </xdr:twoCellAnchor>
  <xdr:twoCellAnchor>
    <xdr:from>
      <xdr:col>0</xdr:col>
      <xdr:colOff>9525</xdr:colOff>
      <xdr:row>3</xdr:row>
      <xdr:rowOff>9525</xdr:rowOff>
    </xdr:from>
    <xdr:to>
      <xdr:col>5</xdr:col>
      <xdr:colOff>0</xdr:colOff>
      <xdr:row>5</xdr:row>
      <xdr:rowOff>0</xdr:rowOff>
    </xdr:to>
    <xdr:sp>
      <xdr:nvSpPr>
        <xdr:cNvPr id="9" name="Line 9"/>
        <xdr:cNvSpPr>
          <a:spLocks/>
        </xdr:cNvSpPr>
      </xdr:nvSpPr>
      <xdr:spPr>
        <a:xfrm>
          <a:off x="9525" y="476250"/>
          <a:ext cx="158115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0</xdr:rowOff>
    </xdr:from>
    <xdr:to>
      <xdr:col>5</xdr:col>
      <xdr:colOff>0</xdr:colOff>
      <xdr:row>0</xdr:row>
      <xdr:rowOff>0</xdr:rowOff>
    </xdr:to>
    <xdr:sp>
      <xdr:nvSpPr>
        <xdr:cNvPr id="10" name="Line 10"/>
        <xdr:cNvSpPr>
          <a:spLocks/>
        </xdr:cNvSpPr>
      </xdr:nvSpPr>
      <xdr:spPr>
        <a:xfrm>
          <a:off x="9525" y="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9525</xdr:colOff>
      <xdr:row>0</xdr:row>
      <xdr:rowOff>0</xdr:rowOff>
    </xdr:to>
    <xdr:sp>
      <xdr:nvSpPr>
        <xdr:cNvPr id="11" name="TextBox 11"/>
        <xdr:cNvSpPr txBox="1">
          <a:spLocks noChangeArrowheads="1"/>
        </xdr:cNvSpPr>
      </xdr:nvSpPr>
      <xdr:spPr>
        <a:xfrm>
          <a:off x="57150" y="0"/>
          <a:ext cx="257175" cy="0"/>
        </a:xfrm>
        <a:prstGeom prst="rect">
          <a:avLst/>
        </a:prstGeom>
        <a:noFill/>
        <a:ln w="9525" cmpd="sng">
          <a:noFill/>
        </a:ln>
      </xdr:spPr>
      <xdr:txBody>
        <a:bodyPr vertOverflow="clip" wrap="square" vert="wordArtVertRtl"/>
        <a:p>
          <a:pPr algn="l">
            <a:defRPr/>
          </a:pPr>
          <a:r>
            <a:rPr lang="en-US" cap="none" sz="1000" b="0" i="0" u="none" baseline="0"/>
            <a:t>（　）</a:t>
          </a:r>
        </a:p>
      </xdr:txBody>
    </xdr:sp>
    <xdr:clientData/>
  </xdr:twoCellAnchor>
  <xdr:twoCellAnchor>
    <xdr:from>
      <xdr:col>5</xdr:col>
      <xdr:colOff>0</xdr:colOff>
      <xdr:row>0</xdr:row>
      <xdr:rowOff>0</xdr:rowOff>
    </xdr:from>
    <xdr:to>
      <xdr:col>5</xdr:col>
      <xdr:colOff>0</xdr:colOff>
      <xdr:row>0</xdr:row>
      <xdr:rowOff>0</xdr:rowOff>
    </xdr:to>
    <xdr:sp>
      <xdr:nvSpPr>
        <xdr:cNvPr id="12" name="Line 12"/>
        <xdr:cNvSpPr>
          <a:spLocks/>
        </xdr:cNvSpPr>
      </xdr:nvSpPr>
      <xdr:spPr>
        <a:xfrm flipH="1">
          <a:off x="1590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 name="Line 13"/>
        <xdr:cNvSpPr>
          <a:spLocks/>
        </xdr:cNvSpPr>
      </xdr:nvSpPr>
      <xdr:spPr>
        <a:xfrm flipH="1">
          <a:off x="1590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4" name="Line 14"/>
        <xdr:cNvSpPr>
          <a:spLocks/>
        </xdr:cNvSpPr>
      </xdr:nvSpPr>
      <xdr:spPr>
        <a:xfrm flipH="1">
          <a:off x="1590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0</xdr:rowOff>
    </xdr:from>
    <xdr:to>
      <xdr:col>2</xdr:col>
      <xdr:colOff>19050</xdr:colOff>
      <xdr:row>0</xdr:row>
      <xdr:rowOff>0</xdr:rowOff>
    </xdr:to>
    <xdr:sp>
      <xdr:nvSpPr>
        <xdr:cNvPr id="15" name="TextBox 15"/>
        <xdr:cNvSpPr txBox="1">
          <a:spLocks noChangeArrowheads="1"/>
        </xdr:cNvSpPr>
      </xdr:nvSpPr>
      <xdr:spPr>
        <a:xfrm>
          <a:off x="66675" y="0"/>
          <a:ext cx="257175" cy="0"/>
        </a:xfrm>
        <a:prstGeom prst="rect">
          <a:avLst/>
        </a:prstGeom>
        <a:noFill/>
        <a:ln w="9525" cmpd="sng">
          <a:noFill/>
        </a:ln>
      </xdr:spPr>
      <xdr:txBody>
        <a:bodyPr vertOverflow="clip" wrap="square" vert="wordArtVertRtl"/>
        <a:p>
          <a:pPr algn="l">
            <a:defRPr/>
          </a:pPr>
          <a:r>
            <a:rPr lang="en-US" cap="none" sz="1000" b="0" i="0" u="none" baseline="0"/>
            <a:t>（　）</a:t>
          </a:r>
        </a:p>
      </xdr:txBody>
    </xdr:sp>
    <xdr:clientData/>
  </xdr:twoCellAnchor>
  <xdr:twoCellAnchor>
    <xdr:from>
      <xdr:col>1</xdr:col>
      <xdr:colOff>19050</xdr:colOff>
      <xdr:row>0</xdr:row>
      <xdr:rowOff>0</xdr:rowOff>
    </xdr:from>
    <xdr:to>
      <xdr:col>2</xdr:col>
      <xdr:colOff>19050</xdr:colOff>
      <xdr:row>0</xdr:row>
      <xdr:rowOff>0</xdr:rowOff>
    </xdr:to>
    <xdr:sp>
      <xdr:nvSpPr>
        <xdr:cNvPr id="16" name="TextBox 16"/>
        <xdr:cNvSpPr txBox="1">
          <a:spLocks noChangeArrowheads="1"/>
        </xdr:cNvSpPr>
      </xdr:nvSpPr>
      <xdr:spPr>
        <a:xfrm>
          <a:off x="66675" y="0"/>
          <a:ext cx="257175" cy="0"/>
        </a:xfrm>
        <a:prstGeom prst="rect">
          <a:avLst/>
        </a:prstGeom>
        <a:noFill/>
        <a:ln w="9525" cmpd="sng">
          <a:noFill/>
        </a:ln>
      </xdr:spPr>
      <xdr:txBody>
        <a:bodyPr vertOverflow="clip" wrap="square" vert="wordArtVertRtl"/>
        <a:p>
          <a:pPr algn="l">
            <a:defRPr/>
          </a:pPr>
          <a:r>
            <a:rPr lang="en-US" cap="none" sz="1000" b="0" i="0" u="none" baseline="0"/>
            <a:t>（　　）</a:t>
          </a:r>
        </a:p>
      </xdr:txBody>
    </xdr:sp>
    <xdr:clientData/>
  </xdr:twoCellAnchor>
  <xdr:twoCellAnchor>
    <xdr:from>
      <xdr:col>1</xdr:col>
      <xdr:colOff>0</xdr:colOff>
      <xdr:row>0</xdr:row>
      <xdr:rowOff>0</xdr:rowOff>
    </xdr:from>
    <xdr:to>
      <xdr:col>1</xdr:col>
      <xdr:colOff>247650</xdr:colOff>
      <xdr:row>0</xdr:row>
      <xdr:rowOff>0</xdr:rowOff>
    </xdr:to>
    <xdr:sp>
      <xdr:nvSpPr>
        <xdr:cNvPr id="17" name="TextBox 17"/>
        <xdr:cNvSpPr txBox="1">
          <a:spLocks noChangeArrowheads="1"/>
        </xdr:cNvSpPr>
      </xdr:nvSpPr>
      <xdr:spPr>
        <a:xfrm>
          <a:off x="47625" y="0"/>
          <a:ext cx="247650" cy="0"/>
        </a:xfrm>
        <a:prstGeom prst="rect">
          <a:avLst/>
        </a:prstGeom>
        <a:noFill/>
        <a:ln w="9525" cmpd="sng">
          <a:noFill/>
        </a:ln>
      </xdr:spPr>
      <xdr:txBody>
        <a:bodyPr vertOverflow="clip" wrap="square" anchor="ctr" vert="wordArtVertRtl"/>
        <a:p>
          <a:pPr algn="ctr">
            <a:defRPr/>
          </a:pPr>
          <a:r>
            <a:rPr lang="en-US" cap="none" sz="1000" b="0" i="0" u="none" baseline="0"/>
            <a:t>（ ）</a:t>
          </a:r>
        </a:p>
      </xdr:txBody>
    </xdr:sp>
    <xdr:clientData/>
  </xdr:twoCellAnchor>
  <xdr:twoCellAnchor>
    <xdr:from>
      <xdr:col>5</xdr:col>
      <xdr:colOff>0</xdr:colOff>
      <xdr:row>0</xdr:row>
      <xdr:rowOff>0</xdr:rowOff>
    </xdr:from>
    <xdr:to>
      <xdr:col>5</xdr:col>
      <xdr:colOff>0</xdr:colOff>
      <xdr:row>0</xdr:row>
      <xdr:rowOff>0</xdr:rowOff>
    </xdr:to>
    <xdr:sp>
      <xdr:nvSpPr>
        <xdr:cNvPr id="18" name="Line 18"/>
        <xdr:cNvSpPr>
          <a:spLocks/>
        </xdr:cNvSpPr>
      </xdr:nvSpPr>
      <xdr:spPr>
        <a:xfrm flipH="1">
          <a:off x="1590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9" name="Line 19"/>
        <xdr:cNvSpPr>
          <a:spLocks/>
        </xdr:cNvSpPr>
      </xdr:nvSpPr>
      <xdr:spPr>
        <a:xfrm flipH="1">
          <a:off x="1590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20" name="Line 20"/>
        <xdr:cNvSpPr>
          <a:spLocks/>
        </xdr:cNvSpPr>
      </xdr:nvSpPr>
      <xdr:spPr>
        <a:xfrm flipH="1">
          <a:off x="1590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0</xdr:colOff>
      <xdr:row>6</xdr:row>
      <xdr:rowOff>0</xdr:rowOff>
    </xdr:to>
    <xdr:sp>
      <xdr:nvSpPr>
        <xdr:cNvPr id="1" name="Line 1"/>
        <xdr:cNvSpPr>
          <a:spLocks/>
        </xdr:cNvSpPr>
      </xdr:nvSpPr>
      <xdr:spPr>
        <a:xfrm>
          <a:off x="0" y="542925"/>
          <a:ext cx="136207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29</xdr:row>
      <xdr:rowOff>9525</xdr:rowOff>
    </xdr:from>
    <xdr:to>
      <xdr:col>11</xdr:col>
      <xdr:colOff>0</xdr:colOff>
      <xdr:row>31</xdr:row>
      <xdr:rowOff>0</xdr:rowOff>
    </xdr:to>
    <xdr:sp>
      <xdr:nvSpPr>
        <xdr:cNvPr id="2" name="Line 2"/>
        <xdr:cNvSpPr>
          <a:spLocks/>
        </xdr:cNvSpPr>
      </xdr:nvSpPr>
      <xdr:spPr>
        <a:xfrm>
          <a:off x="704850" y="6391275"/>
          <a:ext cx="15525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3</xdr:col>
      <xdr:colOff>47625</xdr:colOff>
      <xdr:row>6</xdr:row>
      <xdr:rowOff>0</xdr:rowOff>
    </xdr:to>
    <xdr:sp>
      <xdr:nvSpPr>
        <xdr:cNvPr id="1" name="Line 1"/>
        <xdr:cNvSpPr>
          <a:spLocks/>
        </xdr:cNvSpPr>
      </xdr:nvSpPr>
      <xdr:spPr>
        <a:xfrm>
          <a:off x="476250" y="552450"/>
          <a:ext cx="11430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0</xdr:colOff>
      <xdr:row>6</xdr:row>
      <xdr:rowOff>0</xdr:rowOff>
    </xdr:to>
    <xdr:sp>
      <xdr:nvSpPr>
        <xdr:cNvPr id="1" name="Line 1"/>
        <xdr:cNvSpPr>
          <a:spLocks/>
        </xdr:cNvSpPr>
      </xdr:nvSpPr>
      <xdr:spPr>
        <a:xfrm>
          <a:off x="9525" y="552450"/>
          <a:ext cx="42862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4</xdr:col>
      <xdr:colOff>0</xdr:colOff>
      <xdr:row>6</xdr:row>
      <xdr:rowOff>0</xdr:rowOff>
    </xdr:to>
    <xdr:sp>
      <xdr:nvSpPr>
        <xdr:cNvPr id="1" name="Line 1"/>
        <xdr:cNvSpPr>
          <a:spLocks/>
        </xdr:cNvSpPr>
      </xdr:nvSpPr>
      <xdr:spPr>
        <a:xfrm>
          <a:off x="9525" y="809625"/>
          <a:ext cx="12858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50</xdr:row>
      <xdr:rowOff>9525</xdr:rowOff>
    </xdr:from>
    <xdr:to>
      <xdr:col>12</xdr:col>
      <xdr:colOff>0</xdr:colOff>
      <xdr:row>51</xdr:row>
      <xdr:rowOff>0</xdr:rowOff>
    </xdr:to>
    <xdr:sp>
      <xdr:nvSpPr>
        <xdr:cNvPr id="2" name="Line 2"/>
        <xdr:cNvSpPr>
          <a:spLocks/>
        </xdr:cNvSpPr>
      </xdr:nvSpPr>
      <xdr:spPr>
        <a:xfrm>
          <a:off x="7419975" y="12163425"/>
          <a:ext cx="73342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54</xdr:row>
      <xdr:rowOff>0</xdr:rowOff>
    </xdr:from>
    <xdr:to>
      <xdr:col>12</xdr:col>
      <xdr:colOff>0</xdr:colOff>
      <xdr:row>54</xdr:row>
      <xdr:rowOff>0</xdr:rowOff>
    </xdr:to>
    <xdr:sp>
      <xdr:nvSpPr>
        <xdr:cNvPr id="3" name="Line 3"/>
        <xdr:cNvSpPr>
          <a:spLocks/>
        </xdr:cNvSpPr>
      </xdr:nvSpPr>
      <xdr:spPr>
        <a:xfrm>
          <a:off x="8153400" y="1291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54</xdr:row>
      <xdr:rowOff>0</xdr:rowOff>
    </xdr:from>
    <xdr:to>
      <xdr:col>12</xdr:col>
      <xdr:colOff>0</xdr:colOff>
      <xdr:row>54</xdr:row>
      <xdr:rowOff>0</xdr:rowOff>
    </xdr:to>
    <xdr:sp>
      <xdr:nvSpPr>
        <xdr:cNvPr id="4" name="Line 4"/>
        <xdr:cNvSpPr>
          <a:spLocks/>
        </xdr:cNvSpPr>
      </xdr:nvSpPr>
      <xdr:spPr>
        <a:xfrm>
          <a:off x="8153400" y="1291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54</xdr:row>
      <xdr:rowOff>0</xdr:rowOff>
    </xdr:from>
    <xdr:to>
      <xdr:col>12</xdr:col>
      <xdr:colOff>0</xdr:colOff>
      <xdr:row>54</xdr:row>
      <xdr:rowOff>0</xdr:rowOff>
    </xdr:to>
    <xdr:sp>
      <xdr:nvSpPr>
        <xdr:cNvPr id="5" name="Line 5"/>
        <xdr:cNvSpPr>
          <a:spLocks/>
        </xdr:cNvSpPr>
      </xdr:nvSpPr>
      <xdr:spPr>
        <a:xfrm>
          <a:off x="8153400" y="1291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3</xdr:col>
      <xdr:colOff>0</xdr:colOff>
      <xdr:row>5</xdr:row>
      <xdr:rowOff>0</xdr:rowOff>
    </xdr:to>
    <xdr:sp>
      <xdr:nvSpPr>
        <xdr:cNvPr id="1" name="Line 1"/>
        <xdr:cNvSpPr>
          <a:spLocks/>
        </xdr:cNvSpPr>
      </xdr:nvSpPr>
      <xdr:spPr>
        <a:xfrm>
          <a:off x="9525" y="552450"/>
          <a:ext cx="12573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42</xdr:row>
      <xdr:rowOff>19050</xdr:rowOff>
    </xdr:from>
    <xdr:to>
      <xdr:col>11</xdr:col>
      <xdr:colOff>0</xdr:colOff>
      <xdr:row>43</xdr:row>
      <xdr:rowOff>0</xdr:rowOff>
    </xdr:to>
    <xdr:sp>
      <xdr:nvSpPr>
        <xdr:cNvPr id="2" name="Line 2"/>
        <xdr:cNvSpPr>
          <a:spLocks/>
        </xdr:cNvSpPr>
      </xdr:nvSpPr>
      <xdr:spPr>
        <a:xfrm>
          <a:off x="7524750" y="11201400"/>
          <a:ext cx="7334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3</xdr:col>
      <xdr:colOff>9525</xdr:colOff>
      <xdr:row>5</xdr:row>
      <xdr:rowOff>9525</xdr:rowOff>
    </xdr:to>
    <xdr:sp>
      <xdr:nvSpPr>
        <xdr:cNvPr id="1" name="Line 1"/>
        <xdr:cNvSpPr>
          <a:spLocks/>
        </xdr:cNvSpPr>
      </xdr:nvSpPr>
      <xdr:spPr>
        <a:xfrm>
          <a:off x="0" y="552450"/>
          <a:ext cx="143827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19050</xdr:rowOff>
    </xdr:from>
    <xdr:to>
      <xdr:col>9</xdr:col>
      <xdr:colOff>9525</xdr:colOff>
      <xdr:row>44</xdr:row>
      <xdr:rowOff>238125</xdr:rowOff>
    </xdr:to>
    <xdr:sp>
      <xdr:nvSpPr>
        <xdr:cNvPr id="2" name="Line 2"/>
        <xdr:cNvSpPr>
          <a:spLocks/>
        </xdr:cNvSpPr>
      </xdr:nvSpPr>
      <xdr:spPr>
        <a:xfrm>
          <a:off x="6762750" y="11830050"/>
          <a:ext cx="10763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19</xdr:row>
      <xdr:rowOff>0</xdr:rowOff>
    </xdr:to>
    <xdr:sp>
      <xdr:nvSpPr>
        <xdr:cNvPr id="1" name="Line 1"/>
        <xdr:cNvSpPr>
          <a:spLocks/>
        </xdr:cNvSpPr>
      </xdr:nvSpPr>
      <xdr:spPr>
        <a:xfrm flipH="1" flipV="1">
          <a:off x="0" y="340042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0</xdr:col>
      <xdr:colOff>0</xdr:colOff>
      <xdr:row>6</xdr:row>
      <xdr:rowOff>0</xdr:rowOff>
    </xdr:to>
    <xdr:sp>
      <xdr:nvSpPr>
        <xdr:cNvPr id="2" name="Line 2"/>
        <xdr:cNvSpPr>
          <a:spLocks/>
        </xdr:cNvSpPr>
      </xdr:nvSpPr>
      <xdr:spPr>
        <a:xfrm flipH="1" flipV="1">
          <a:off x="0" y="609600"/>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19</xdr:row>
      <xdr:rowOff>0</xdr:rowOff>
    </xdr:to>
    <xdr:sp>
      <xdr:nvSpPr>
        <xdr:cNvPr id="3" name="Line 3"/>
        <xdr:cNvSpPr>
          <a:spLocks/>
        </xdr:cNvSpPr>
      </xdr:nvSpPr>
      <xdr:spPr>
        <a:xfrm flipH="1" flipV="1">
          <a:off x="0" y="340042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9525</xdr:rowOff>
    </xdr:from>
    <xdr:to>
      <xdr:col>0</xdr:col>
      <xdr:colOff>0</xdr:colOff>
      <xdr:row>34</xdr:row>
      <xdr:rowOff>0</xdr:rowOff>
    </xdr:to>
    <xdr:sp>
      <xdr:nvSpPr>
        <xdr:cNvPr id="4" name="Line 4"/>
        <xdr:cNvSpPr>
          <a:spLocks/>
        </xdr:cNvSpPr>
      </xdr:nvSpPr>
      <xdr:spPr>
        <a:xfrm>
          <a:off x="0" y="67056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45</xdr:row>
      <xdr:rowOff>9525</xdr:rowOff>
    </xdr:from>
    <xdr:to>
      <xdr:col>0</xdr:col>
      <xdr:colOff>0</xdr:colOff>
      <xdr:row>48</xdr:row>
      <xdr:rowOff>0</xdr:rowOff>
    </xdr:to>
    <xdr:sp>
      <xdr:nvSpPr>
        <xdr:cNvPr id="5" name="Line 5"/>
        <xdr:cNvSpPr>
          <a:spLocks/>
        </xdr:cNvSpPr>
      </xdr:nvSpPr>
      <xdr:spPr>
        <a:xfrm>
          <a:off x="0" y="984885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5</xdr:col>
      <xdr:colOff>0</xdr:colOff>
      <xdr:row>19</xdr:row>
      <xdr:rowOff>0</xdr:rowOff>
    </xdr:to>
    <xdr:sp>
      <xdr:nvSpPr>
        <xdr:cNvPr id="6" name="Line 6"/>
        <xdr:cNvSpPr>
          <a:spLocks/>
        </xdr:cNvSpPr>
      </xdr:nvSpPr>
      <xdr:spPr>
        <a:xfrm flipH="1" flipV="1">
          <a:off x="0" y="3400425"/>
          <a:ext cx="99060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5</xdr:col>
      <xdr:colOff>9525</xdr:colOff>
      <xdr:row>6</xdr:row>
      <xdr:rowOff>0</xdr:rowOff>
    </xdr:to>
    <xdr:sp>
      <xdr:nvSpPr>
        <xdr:cNvPr id="7" name="Line 7"/>
        <xdr:cNvSpPr>
          <a:spLocks/>
        </xdr:cNvSpPr>
      </xdr:nvSpPr>
      <xdr:spPr>
        <a:xfrm flipH="1" flipV="1">
          <a:off x="0" y="609600"/>
          <a:ext cx="10001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31</xdr:row>
      <xdr:rowOff>9525</xdr:rowOff>
    </xdr:from>
    <xdr:to>
      <xdr:col>5</xdr:col>
      <xdr:colOff>9525</xdr:colOff>
      <xdr:row>34</xdr:row>
      <xdr:rowOff>0</xdr:rowOff>
    </xdr:to>
    <xdr:sp>
      <xdr:nvSpPr>
        <xdr:cNvPr id="8" name="Line 8"/>
        <xdr:cNvSpPr>
          <a:spLocks/>
        </xdr:cNvSpPr>
      </xdr:nvSpPr>
      <xdr:spPr>
        <a:xfrm>
          <a:off x="28575" y="6705600"/>
          <a:ext cx="9715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45</xdr:row>
      <xdr:rowOff>9525</xdr:rowOff>
    </xdr:from>
    <xdr:to>
      <xdr:col>5</xdr:col>
      <xdr:colOff>9525</xdr:colOff>
      <xdr:row>48</xdr:row>
      <xdr:rowOff>0</xdr:rowOff>
    </xdr:to>
    <xdr:sp>
      <xdr:nvSpPr>
        <xdr:cNvPr id="9" name="Line 9"/>
        <xdr:cNvSpPr>
          <a:spLocks/>
        </xdr:cNvSpPr>
      </xdr:nvSpPr>
      <xdr:spPr>
        <a:xfrm>
          <a:off x="9525" y="9848850"/>
          <a:ext cx="99060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17</xdr:row>
      <xdr:rowOff>38100</xdr:rowOff>
    </xdr:from>
    <xdr:to>
      <xdr:col>1</xdr:col>
      <xdr:colOff>190500</xdr:colOff>
      <xdr:row>19</xdr:row>
      <xdr:rowOff>285750</xdr:rowOff>
    </xdr:to>
    <xdr:sp>
      <xdr:nvSpPr>
        <xdr:cNvPr id="1" name="TextBox 1"/>
        <xdr:cNvSpPr txBox="1">
          <a:spLocks noChangeArrowheads="1"/>
        </xdr:cNvSpPr>
      </xdr:nvSpPr>
      <xdr:spPr>
        <a:xfrm>
          <a:off x="19050" y="4391025"/>
          <a:ext cx="428625" cy="857250"/>
        </a:xfrm>
        <a:prstGeom prst="rect">
          <a:avLst/>
        </a:prstGeom>
        <a:noFill/>
        <a:ln w="9525" cmpd="sng">
          <a:noFill/>
        </a:ln>
      </xdr:spPr>
      <xdr:txBody>
        <a:bodyPr vertOverflow="clip" wrap="square" anchor="dist" vert="wordArtVertRtl"/>
        <a:p>
          <a:pPr algn="ctr">
            <a:defRPr/>
          </a:pPr>
          <a:r>
            <a:rPr lang="en-US" cap="none" sz="1000" b="0" i="0" u="none" baseline="0"/>
            <a:t>自動車
小型特殊</a:t>
          </a:r>
        </a:p>
      </xdr:txBody>
    </xdr:sp>
    <xdr:clientData/>
  </xdr:twoCellAnchor>
  <xdr:twoCellAnchor>
    <xdr:from>
      <xdr:col>0</xdr:col>
      <xdr:colOff>19050</xdr:colOff>
      <xdr:row>7</xdr:row>
      <xdr:rowOff>209550</xdr:rowOff>
    </xdr:from>
    <xdr:to>
      <xdr:col>1</xdr:col>
      <xdr:colOff>190500</xdr:colOff>
      <xdr:row>11</xdr:row>
      <xdr:rowOff>123825</xdr:rowOff>
    </xdr:to>
    <xdr:sp>
      <xdr:nvSpPr>
        <xdr:cNvPr id="2" name="TextBox 2"/>
        <xdr:cNvSpPr txBox="1">
          <a:spLocks noChangeArrowheads="1"/>
        </xdr:cNvSpPr>
      </xdr:nvSpPr>
      <xdr:spPr>
        <a:xfrm>
          <a:off x="19050" y="1514475"/>
          <a:ext cx="428625" cy="1133475"/>
        </a:xfrm>
        <a:prstGeom prst="rect">
          <a:avLst/>
        </a:prstGeom>
        <a:noFill/>
        <a:ln w="9525" cmpd="sng">
          <a:noFill/>
        </a:ln>
      </xdr:spPr>
      <xdr:txBody>
        <a:bodyPr vertOverflow="clip" wrap="square" anchor="dist" vert="wordArtVertRtl"/>
        <a:p>
          <a:pPr algn="ctr">
            <a:defRPr/>
          </a:pPr>
          <a:r>
            <a:rPr lang="en-US" cap="none" sz="1000" b="0" i="0" u="none" baseline="0"/>
            <a:t>自転車
原動機付</a:t>
          </a:r>
        </a:p>
      </xdr:txBody>
    </xdr:sp>
    <xdr:clientData/>
  </xdr:twoCellAnchor>
  <xdr:twoCellAnchor>
    <xdr:from>
      <xdr:col>0</xdr:col>
      <xdr:colOff>19050</xdr:colOff>
      <xdr:row>5</xdr:row>
      <xdr:rowOff>0</xdr:rowOff>
    </xdr:from>
    <xdr:to>
      <xdr:col>5</xdr:col>
      <xdr:colOff>19050</xdr:colOff>
      <xdr:row>6</xdr:row>
      <xdr:rowOff>180975</xdr:rowOff>
    </xdr:to>
    <xdr:sp>
      <xdr:nvSpPr>
        <xdr:cNvPr id="3" name="Line 3"/>
        <xdr:cNvSpPr>
          <a:spLocks/>
        </xdr:cNvSpPr>
      </xdr:nvSpPr>
      <xdr:spPr>
        <a:xfrm>
          <a:off x="19050" y="885825"/>
          <a:ext cx="19240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66"/>
  <sheetViews>
    <sheetView showGridLines="0" tabSelected="1" view="pageBreakPreview" zoomScaleSheetLayoutView="100" workbookViewId="0" topLeftCell="A1">
      <selection activeCell="A3" sqref="A3:AK3"/>
    </sheetView>
  </sheetViews>
  <sheetFormatPr defaultColWidth="9.00390625" defaultRowHeight="13.5"/>
  <cols>
    <col min="1" max="1" width="0.875" style="10" customWidth="1"/>
    <col min="2" max="2" width="1.625" style="10" customWidth="1"/>
    <col min="3" max="3" width="1.625" style="11" customWidth="1"/>
    <col min="4" max="4" width="4.125" style="11" customWidth="1"/>
    <col min="5" max="5" width="4.125" style="10" customWidth="1"/>
    <col min="6" max="6" width="0.875" style="11" customWidth="1"/>
    <col min="7" max="8" width="13.625" style="13" customWidth="1"/>
    <col min="9" max="9" width="0.875" style="13" customWidth="1"/>
    <col min="10" max="10" width="5.125" style="14" customWidth="1"/>
    <col min="11" max="11" width="0.875" style="14" customWidth="1"/>
    <col min="12" max="12" width="7.00390625" style="14" customWidth="1"/>
    <col min="13" max="14" width="13.625" style="13" customWidth="1"/>
    <col min="15" max="15" width="0.875" style="13" customWidth="1"/>
    <col min="16" max="16" width="5.125" style="14" customWidth="1"/>
    <col min="17" max="17" width="0.875" style="13" customWidth="1"/>
    <col min="18" max="18" width="7.00390625" style="15" customWidth="1"/>
    <col min="19" max="19" width="14.25390625" style="10" customWidth="1"/>
    <col min="20" max="20" width="13.875" style="10" customWidth="1"/>
    <col min="21" max="21" width="1.625" style="10" customWidth="1"/>
    <col min="22" max="22" width="5.625" style="10" customWidth="1"/>
    <col min="23" max="23" width="1.875" style="10" customWidth="1"/>
    <col min="24" max="24" width="8.00390625" style="10" customWidth="1"/>
    <col min="25" max="25" width="14.25390625" style="10" customWidth="1"/>
    <col min="26" max="26" width="13.875" style="10" customWidth="1"/>
    <col min="27" max="27" width="2.25390625" style="10" customWidth="1"/>
    <col min="28" max="28" width="5.875" style="10" customWidth="1"/>
    <col min="29" max="29" width="2.00390625" style="10" customWidth="1"/>
    <col min="30" max="30" width="8.00390625" style="10" customWidth="1"/>
    <col min="31" max="32" width="13.75390625" style="10" customWidth="1"/>
    <col min="33" max="33" width="2.375" style="10" customWidth="1"/>
    <col min="34" max="34" width="6.375" style="10" customWidth="1"/>
    <col min="35" max="35" width="2.25390625" style="10" customWidth="1"/>
    <col min="36" max="16384" width="8.00390625" style="10" customWidth="1"/>
  </cols>
  <sheetData>
    <row r="1" spans="1:37" s="9" customFormat="1" ht="20.25" customHeight="1">
      <c r="A1" s="748" t="s">
        <v>137</v>
      </c>
      <c r="B1" s="748"/>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row>
    <row r="2" ht="13.5" customHeight="1">
      <c r="F2" s="12"/>
    </row>
    <row r="3" spans="1:37" ht="15.75" customHeight="1">
      <c r="A3" s="749" t="s">
        <v>138</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50"/>
    </row>
    <row r="4" spans="1:18" ht="12.75" customHeight="1">
      <c r="A4" s="16"/>
      <c r="B4" s="16"/>
      <c r="C4" s="16"/>
      <c r="D4" s="16"/>
      <c r="E4" s="16"/>
      <c r="F4" s="16"/>
      <c r="G4" s="16"/>
      <c r="H4" s="16"/>
      <c r="I4" s="16"/>
      <c r="J4" s="16"/>
      <c r="K4" s="16"/>
      <c r="L4" s="16"/>
      <c r="M4" s="16"/>
      <c r="N4" s="16"/>
      <c r="O4" s="16"/>
      <c r="P4" s="16"/>
      <c r="Q4" s="16"/>
      <c r="R4" s="16"/>
    </row>
    <row r="5" spans="15:37" ht="13.5" customHeight="1" thickBot="1">
      <c r="O5" s="757"/>
      <c r="P5" s="758"/>
      <c r="Q5" s="758"/>
      <c r="R5" s="758"/>
      <c r="AH5" s="751" t="s">
        <v>139</v>
      </c>
      <c r="AI5" s="752"/>
      <c r="AJ5" s="752"/>
      <c r="AK5" s="753"/>
    </row>
    <row r="6" spans="1:37" ht="19.5" customHeight="1">
      <c r="A6" s="19"/>
      <c r="B6" s="20"/>
      <c r="C6" s="20"/>
      <c r="D6" s="20"/>
      <c r="E6" s="21" t="s">
        <v>1</v>
      </c>
      <c r="F6" s="22"/>
      <c r="G6" s="755" t="s">
        <v>140</v>
      </c>
      <c r="H6" s="755"/>
      <c r="I6" s="755"/>
      <c r="J6" s="755"/>
      <c r="K6" s="755"/>
      <c r="L6" s="756"/>
      <c r="M6" s="754" t="s">
        <v>141</v>
      </c>
      <c r="N6" s="755"/>
      <c r="O6" s="755"/>
      <c r="P6" s="755"/>
      <c r="Q6" s="755"/>
      <c r="R6" s="755"/>
      <c r="S6" s="754" t="s">
        <v>142</v>
      </c>
      <c r="T6" s="755"/>
      <c r="U6" s="755"/>
      <c r="V6" s="755"/>
      <c r="W6" s="755"/>
      <c r="X6" s="756"/>
      <c r="Y6" s="754" t="s">
        <v>143</v>
      </c>
      <c r="Z6" s="755"/>
      <c r="AA6" s="755"/>
      <c r="AB6" s="755"/>
      <c r="AC6" s="755"/>
      <c r="AD6" s="755"/>
      <c r="AE6" s="754" t="s">
        <v>144</v>
      </c>
      <c r="AF6" s="755"/>
      <c r="AG6" s="755"/>
      <c r="AH6" s="755"/>
      <c r="AI6" s="755"/>
      <c r="AJ6" s="723"/>
      <c r="AK6" s="23"/>
    </row>
    <row r="7" spans="1:36" ht="19.5" customHeight="1">
      <c r="A7" s="23"/>
      <c r="B7" s="24"/>
      <c r="C7" s="24"/>
      <c r="D7" s="24"/>
      <c r="E7" s="24"/>
      <c r="F7" s="25"/>
      <c r="G7" s="705" t="s">
        <v>145</v>
      </c>
      <c r="H7" s="735" t="s">
        <v>146</v>
      </c>
      <c r="I7" s="708" t="s">
        <v>147</v>
      </c>
      <c r="J7" s="739"/>
      <c r="K7" s="709"/>
      <c r="L7" s="26" t="s">
        <v>148</v>
      </c>
      <c r="M7" s="740" t="s">
        <v>145</v>
      </c>
      <c r="N7" s="735" t="s">
        <v>146</v>
      </c>
      <c r="O7" s="738" t="s">
        <v>147</v>
      </c>
      <c r="P7" s="739"/>
      <c r="Q7" s="730"/>
      <c r="R7" s="27" t="s">
        <v>148</v>
      </c>
      <c r="S7" s="740" t="s">
        <v>145</v>
      </c>
      <c r="T7" s="735" t="s">
        <v>146</v>
      </c>
      <c r="U7" s="738" t="s">
        <v>147</v>
      </c>
      <c r="V7" s="739"/>
      <c r="W7" s="730"/>
      <c r="X7" s="28" t="s">
        <v>148</v>
      </c>
      <c r="Y7" s="740" t="s">
        <v>145</v>
      </c>
      <c r="Z7" s="735" t="s">
        <v>146</v>
      </c>
      <c r="AA7" s="738" t="s">
        <v>147</v>
      </c>
      <c r="AB7" s="739"/>
      <c r="AC7" s="730"/>
      <c r="AD7" s="27" t="s">
        <v>148</v>
      </c>
      <c r="AE7" s="740" t="s">
        <v>145</v>
      </c>
      <c r="AF7" s="735" t="s">
        <v>146</v>
      </c>
      <c r="AG7" s="724" t="s">
        <v>147</v>
      </c>
      <c r="AH7" s="725"/>
      <c r="AI7" s="726"/>
      <c r="AJ7" s="29" t="s">
        <v>148</v>
      </c>
    </row>
    <row r="8" spans="1:36" ht="19.5" customHeight="1">
      <c r="A8" s="23"/>
      <c r="B8" s="24"/>
      <c r="C8" s="24"/>
      <c r="D8" s="24"/>
      <c r="E8" s="24"/>
      <c r="F8" s="25"/>
      <c r="G8" s="706"/>
      <c r="H8" s="736"/>
      <c r="I8" s="710"/>
      <c r="J8" s="732"/>
      <c r="K8" s="711"/>
      <c r="L8" s="30"/>
      <c r="M8" s="741"/>
      <c r="N8" s="736"/>
      <c r="O8" s="731"/>
      <c r="P8" s="732"/>
      <c r="Q8" s="733"/>
      <c r="R8" s="18"/>
      <c r="S8" s="741"/>
      <c r="T8" s="736"/>
      <c r="U8" s="731"/>
      <c r="V8" s="732"/>
      <c r="W8" s="733"/>
      <c r="X8" s="31"/>
      <c r="Y8" s="741"/>
      <c r="Z8" s="736"/>
      <c r="AA8" s="731"/>
      <c r="AB8" s="732"/>
      <c r="AC8" s="733"/>
      <c r="AD8" s="18"/>
      <c r="AE8" s="741"/>
      <c r="AF8" s="736"/>
      <c r="AG8" s="719"/>
      <c r="AH8" s="753"/>
      <c r="AI8" s="720"/>
      <c r="AJ8" s="32"/>
    </row>
    <row r="9" spans="1:36" ht="19.5" customHeight="1" thickBot="1">
      <c r="A9" s="33"/>
      <c r="B9" s="34" t="s">
        <v>27</v>
      </c>
      <c r="C9" s="34"/>
      <c r="D9" s="34"/>
      <c r="E9" s="34"/>
      <c r="F9" s="35"/>
      <c r="G9" s="707"/>
      <c r="H9" s="737"/>
      <c r="I9" s="759"/>
      <c r="J9" s="728"/>
      <c r="K9" s="760"/>
      <c r="L9" s="36" t="s">
        <v>149</v>
      </c>
      <c r="M9" s="734"/>
      <c r="N9" s="737"/>
      <c r="O9" s="727"/>
      <c r="P9" s="728"/>
      <c r="Q9" s="729"/>
      <c r="R9" s="17" t="s">
        <v>149</v>
      </c>
      <c r="S9" s="734"/>
      <c r="T9" s="737"/>
      <c r="U9" s="727"/>
      <c r="V9" s="728"/>
      <c r="W9" s="729"/>
      <c r="X9" s="37" t="s">
        <v>149</v>
      </c>
      <c r="Y9" s="734"/>
      <c r="Z9" s="737"/>
      <c r="AA9" s="727"/>
      <c r="AB9" s="728"/>
      <c r="AC9" s="729"/>
      <c r="AD9" s="17" t="s">
        <v>149</v>
      </c>
      <c r="AE9" s="734"/>
      <c r="AF9" s="737"/>
      <c r="AG9" s="721"/>
      <c r="AH9" s="752"/>
      <c r="AI9" s="722"/>
      <c r="AJ9" s="38" t="s">
        <v>149</v>
      </c>
    </row>
    <row r="10" spans="1:36" ht="3" customHeight="1">
      <c r="A10" s="39"/>
      <c r="B10" s="713"/>
      <c r="C10" s="713"/>
      <c r="D10" s="713"/>
      <c r="E10" s="24"/>
      <c r="F10" s="25"/>
      <c r="G10" s="40"/>
      <c r="H10" s="41"/>
      <c r="I10" s="40"/>
      <c r="J10" s="42"/>
      <c r="K10" s="42"/>
      <c r="L10" s="43"/>
      <c r="M10" s="44"/>
      <c r="N10" s="41"/>
      <c r="O10" s="44"/>
      <c r="P10" s="42"/>
      <c r="Q10" s="45"/>
      <c r="R10" s="46"/>
      <c r="S10" s="44"/>
      <c r="T10" s="41"/>
      <c r="U10" s="44"/>
      <c r="V10" s="42"/>
      <c r="W10" s="45"/>
      <c r="X10" s="47"/>
      <c r="Y10" s="44"/>
      <c r="Z10" s="41"/>
      <c r="AA10" s="44"/>
      <c r="AB10" s="42"/>
      <c r="AC10" s="45"/>
      <c r="AD10" s="46"/>
      <c r="AE10" s="48"/>
      <c r="AF10" s="49"/>
      <c r="AG10" s="44"/>
      <c r="AH10" s="42"/>
      <c r="AI10" s="45"/>
      <c r="AJ10" s="50"/>
    </row>
    <row r="11" spans="1:36" ht="21" customHeight="1">
      <c r="A11" s="51"/>
      <c r="B11" s="716" t="s">
        <v>4</v>
      </c>
      <c r="C11" s="716"/>
      <c r="D11" s="716"/>
      <c r="E11" s="53"/>
      <c r="F11" s="54"/>
      <c r="G11" s="55">
        <v>12408390843</v>
      </c>
      <c r="H11" s="56">
        <v>11674867980</v>
      </c>
      <c r="I11" s="55"/>
      <c r="J11" s="57">
        <v>94.08849324395834</v>
      </c>
      <c r="K11" s="57"/>
      <c r="L11" s="58">
        <v>51.204801447765114</v>
      </c>
      <c r="M11" s="59">
        <v>12143846951</v>
      </c>
      <c r="N11" s="56">
        <v>11346979360</v>
      </c>
      <c r="O11" s="59"/>
      <c r="P11" s="57">
        <v>93.43809589979737</v>
      </c>
      <c r="Q11" s="60"/>
      <c r="R11" s="61">
        <v>50.28428448762986</v>
      </c>
      <c r="S11" s="59">
        <v>12078436550</v>
      </c>
      <c r="T11" s="56">
        <v>11254474139</v>
      </c>
      <c r="U11" s="59"/>
      <c r="V11" s="57">
        <v>93.17823620971872</v>
      </c>
      <c r="W11" s="60"/>
      <c r="X11" s="62">
        <v>50.11381591535597</v>
      </c>
      <c r="Y11" s="59">
        <v>11509822515</v>
      </c>
      <c r="Z11" s="56">
        <v>10639032709</v>
      </c>
      <c r="AA11" s="59"/>
      <c r="AB11" s="57">
        <v>92.43437676936237</v>
      </c>
      <c r="AC11" s="60"/>
      <c r="AD11" s="61">
        <v>47.78977933458633</v>
      </c>
      <c r="AE11" s="59">
        <v>11230764049</v>
      </c>
      <c r="AF11" s="56">
        <v>10393856894</v>
      </c>
      <c r="AG11" s="59"/>
      <c r="AH11" s="57">
        <v>92.54808353778459</v>
      </c>
      <c r="AI11" s="60"/>
      <c r="AJ11" s="63">
        <v>46.56351538332348</v>
      </c>
    </row>
    <row r="12" spans="1:36" ht="3" customHeight="1">
      <c r="A12" s="64"/>
      <c r="B12" s="713"/>
      <c r="C12" s="713"/>
      <c r="D12" s="713"/>
      <c r="E12" s="24"/>
      <c r="F12" s="25"/>
      <c r="G12" s="40"/>
      <c r="H12" s="41"/>
      <c r="I12" s="40"/>
      <c r="J12" s="42"/>
      <c r="K12" s="42"/>
      <c r="L12" s="43"/>
      <c r="M12" s="44"/>
      <c r="N12" s="41"/>
      <c r="O12" s="44"/>
      <c r="P12" s="42"/>
      <c r="Q12" s="45"/>
      <c r="R12" s="65"/>
      <c r="S12" s="44"/>
      <c r="T12" s="41"/>
      <c r="U12" s="44"/>
      <c r="V12" s="42"/>
      <c r="W12" s="45"/>
      <c r="X12" s="66"/>
      <c r="Y12" s="44"/>
      <c r="Z12" s="41"/>
      <c r="AA12" s="44"/>
      <c r="AB12" s="42"/>
      <c r="AC12" s="45"/>
      <c r="AD12" s="65"/>
      <c r="AE12" s="44"/>
      <c r="AF12" s="41"/>
      <c r="AG12" s="44"/>
      <c r="AH12" s="42"/>
      <c r="AI12" s="45"/>
      <c r="AJ12" s="50"/>
    </row>
    <row r="13" spans="1:36" ht="21" customHeight="1">
      <c r="A13" s="67"/>
      <c r="B13" s="53"/>
      <c r="C13" s="715" t="s">
        <v>43</v>
      </c>
      <c r="D13" s="715"/>
      <c r="E13" s="715"/>
      <c r="F13" s="54"/>
      <c r="G13" s="55">
        <v>11743281699</v>
      </c>
      <c r="H13" s="56">
        <v>11522650310</v>
      </c>
      <c r="I13" s="55"/>
      <c r="J13" s="57">
        <v>98.12121181578411</v>
      </c>
      <c r="K13" s="57"/>
      <c r="L13" s="68">
        <v>50.53718999532354</v>
      </c>
      <c r="M13" s="59">
        <v>11455516478</v>
      </c>
      <c r="N13" s="56">
        <v>11203849962</v>
      </c>
      <c r="O13" s="59"/>
      <c r="P13" s="57">
        <v>97.8030976038198</v>
      </c>
      <c r="Q13" s="60"/>
      <c r="R13" s="61">
        <v>49.6500047256567</v>
      </c>
      <c r="S13" s="59">
        <v>11302125321</v>
      </c>
      <c r="T13" s="56">
        <v>11087418091</v>
      </c>
      <c r="U13" s="59"/>
      <c r="V13" s="57">
        <v>98.10029331738994</v>
      </c>
      <c r="W13" s="60"/>
      <c r="X13" s="69">
        <v>49.36995032611373</v>
      </c>
      <c r="Y13" s="59">
        <v>10704843630</v>
      </c>
      <c r="Z13" s="56">
        <v>10493467965</v>
      </c>
      <c r="AA13" s="59"/>
      <c r="AB13" s="57">
        <v>98.02542033955895</v>
      </c>
      <c r="AC13" s="60"/>
      <c r="AD13" s="61">
        <v>47.135912842685165</v>
      </c>
      <c r="AE13" s="59">
        <v>10398087795</v>
      </c>
      <c r="AF13" s="56">
        <v>10244014206</v>
      </c>
      <c r="AG13" s="59"/>
      <c r="AH13" s="57">
        <v>98.51825073958226</v>
      </c>
      <c r="AI13" s="60"/>
      <c r="AJ13" s="63">
        <v>45.8922340313747</v>
      </c>
    </row>
    <row r="14" spans="1:36" ht="3" customHeight="1">
      <c r="A14" s="64"/>
      <c r="B14" s="713"/>
      <c r="C14" s="713"/>
      <c r="D14" s="713"/>
      <c r="E14" s="24"/>
      <c r="F14" s="25"/>
      <c r="G14" s="40"/>
      <c r="H14" s="41"/>
      <c r="I14" s="40"/>
      <c r="J14" s="42"/>
      <c r="K14" s="42"/>
      <c r="L14" s="70"/>
      <c r="M14" s="44"/>
      <c r="N14" s="41"/>
      <c r="O14" s="44"/>
      <c r="P14" s="42"/>
      <c r="Q14" s="45"/>
      <c r="R14" s="65"/>
      <c r="S14" s="44"/>
      <c r="T14" s="41"/>
      <c r="U14" s="44"/>
      <c r="V14" s="42"/>
      <c r="W14" s="45"/>
      <c r="X14" s="66"/>
      <c r="Y14" s="44"/>
      <c r="Z14" s="41"/>
      <c r="AA14" s="44"/>
      <c r="AB14" s="42"/>
      <c r="AC14" s="45"/>
      <c r="AD14" s="65"/>
      <c r="AE14" s="44"/>
      <c r="AF14" s="41"/>
      <c r="AG14" s="44"/>
      <c r="AH14" s="42"/>
      <c r="AI14" s="45"/>
      <c r="AJ14" s="71"/>
    </row>
    <row r="15" spans="1:36" ht="21" customHeight="1">
      <c r="A15" s="67"/>
      <c r="B15" s="53"/>
      <c r="C15" s="53"/>
      <c r="D15" s="716" t="s">
        <v>150</v>
      </c>
      <c r="E15" s="716"/>
      <c r="F15" s="72"/>
      <c r="G15" s="55">
        <v>10614671699</v>
      </c>
      <c r="H15" s="56">
        <v>10403131860</v>
      </c>
      <c r="I15" s="55"/>
      <c r="J15" s="57">
        <v>98.00709955994277</v>
      </c>
      <c r="K15" s="57"/>
      <c r="L15" s="68">
        <v>45.62709421971719</v>
      </c>
      <c r="M15" s="59">
        <v>10490161778</v>
      </c>
      <c r="N15" s="56">
        <v>10248807750</v>
      </c>
      <c r="O15" s="59"/>
      <c r="P15" s="57">
        <v>97.6992344531219</v>
      </c>
      <c r="Q15" s="60"/>
      <c r="R15" s="61">
        <v>45.417722920756745</v>
      </c>
      <c r="S15" s="59">
        <v>10352603221</v>
      </c>
      <c r="T15" s="56">
        <v>10143253191</v>
      </c>
      <c r="U15" s="59"/>
      <c r="V15" s="57">
        <v>97.97780301697124</v>
      </c>
      <c r="W15" s="60"/>
      <c r="X15" s="69">
        <v>45.165781796517315</v>
      </c>
      <c r="Y15" s="59">
        <v>9594313130</v>
      </c>
      <c r="Z15" s="56">
        <v>9392440965</v>
      </c>
      <c r="AA15" s="59"/>
      <c r="AB15" s="57">
        <v>97.89591852731202</v>
      </c>
      <c r="AC15" s="60"/>
      <c r="AD15" s="61">
        <v>42.19017775467195</v>
      </c>
      <c r="AE15" s="59">
        <v>9314754695</v>
      </c>
      <c r="AF15" s="56">
        <v>9162600386</v>
      </c>
      <c r="AG15" s="59"/>
      <c r="AH15" s="57">
        <v>98.36652371444978</v>
      </c>
      <c r="AI15" s="60"/>
      <c r="AJ15" s="63">
        <v>41.047600363926726</v>
      </c>
    </row>
    <row r="16" spans="1:36" ht="3" customHeight="1">
      <c r="A16" s="64"/>
      <c r="B16" s="713"/>
      <c r="C16" s="713"/>
      <c r="D16" s="713"/>
      <c r="E16" s="24"/>
      <c r="F16" s="25"/>
      <c r="G16" s="40"/>
      <c r="H16" s="41"/>
      <c r="I16" s="40"/>
      <c r="J16" s="42"/>
      <c r="K16" s="42"/>
      <c r="L16" s="70"/>
      <c r="M16" s="44"/>
      <c r="N16" s="41"/>
      <c r="O16" s="44"/>
      <c r="P16" s="42"/>
      <c r="Q16" s="45"/>
      <c r="R16" s="65"/>
      <c r="S16" s="44"/>
      <c r="T16" s="41"/>
      <c r="U16" s="44"/>
      <c r="V16" s="42"/>
      <c r="W16" s="45"/>
      <c r="X16" s="66"/>
      <c r="Y16" s="44"/>
      <c r="Z16" s="41"/>
      <c r="AA16" s="44"/>
      <c r="AB16" s="42"/>
      <c r="AC16" s="45"/>
      <c r="AD16" s="65"/>
      <c r="AE16" s="44"/>
      <c r="AF16" s="41"/>
      <c r="AG16" s="44"/>
      <c r="AH16" s="42"/>
      <c r="AI16" s="45"/>
      <c r="AJ16" s="71"/>
    </row>
    <row r="17" spans="1:36" ht="21" customHeight="1">
      <c r="A17" s="67"/>
      <c r="B17" s="53"/>
      <c r="C17" s="53"/>
      <c r="D17" s="716" t="s">
        <v>44</v>
      </c>
      <c r="E17" s="716"/>
      <c r="F17" s="72"/>
      <c r="G17" s="55">
        <v>1128610000</v>
      </c>
      <c r="H17" s="56">
        <v>1119518450</v>
      </c>
      <c r="I17" s="55"/>
      <c r="J17" s="57">
        <v>99.1944471518062</v>
      </c>
      <c r="K17" s="57"/>
      <c r="L17" s="68">
        <v>4.910095775606343</v>
      </c>
      <c r="M17" s="59">
        <v>965354700</v>
      </c>
      <c r="N17" s="56">
        <v>955042212</v>
      </c>
      <c r="O17" s="59"/>
      <c r="P17" s="57">
        <v>98.93174104813495</v>
      </c>
      <c r="Q17" s="60"/>
      <c r="R17" s="61">
        <v>4.232281804899952</v>
      </c>
      <c r="S17" s="59">
        <v>949522100</v>
      </c>
      <c r="T17" s="56">
        <v>944164900</v>
      </c>
      <c r="U17" s="59"/>
      <c r="V17" s="57">
        <v>99.43580038842697</v>
      </c>
      <c r="W17" s="60"/>
      <c r="X17" s="69">
        <v>4.204168529596413</v>
      </c>
      <c r="Y17" s="59">
        <v>1110530500</v>
      </c>
      <c r="Z17" s="56">
        <v>1101027000</v>
      </c>
      <c r="AA17" s="59"/>
      <c r="AB17" s="57">
        <v>99.14423782147361</v>
      </c>
      <c r="AC17" s="60"/>
      <c r="AD17" s="61">
        <v>4.9457350880132145</v>
      </c>
      <c r="AE17" s="59">
        <v>1083333100</v>
      </c>
      <c r="AF17" s="56">
        <v>1081413820</v>
      </c>
      <c r="AG17" s="59"/>
      <c r="AH17" s="57">
        <v>99.82283565414922</v>
      </c>
      <c r="AI17" s="60"/>
      <c r="AJ17" s="63">
        <v>4.844633667447972</v>
      </c>
    </row>
    <row r="18" spans="1:36" ht="4.5" customHeight="1">
      <c r="A18" s="64"/>
      <c r="B18" s="713"/>
      <c r="C18" s="713"/>
      <c r="D18" s="713"/>
      <c r="E18" s="24"/>
      <c r="F18" s="25"/>
      <c r="G18" s="40"/>
      <c r="H18" s="41"/>
      <c r="I18" s="40"/>
      <c r="J18" s="42"/>
      <c r="K18" s="42"/>
      <c r="L18" s="70"/>
      <c r="M18" s="44"/>
      <c r="N18" s="41"/>
      <c r="O18" s="44"/>
      <c r="P18" s="42"/>
      <c r="Q18" s="45"/>
      <c r="R18" s="65"/>
      <c r="S18" s="44"/>
      <c r="T18" s="41"/>
      <c r="U18" s="44"/>
      <c r="V18" s="42"/>
      <c r="W18" s="45"/>
      <c r="X18" s="66"/>
      <c r="Y18" s="44"/>
      <c r="Z18" s="41"/>
      <c r="AA18" s="44"/>
      <c r="AB18" s="42"/>
      <c r="AC18" s="45"/>
      <c r="AD18" s="65"/>
      <c r="AE18" s="44"/>
      <c r="AF18" s="41"/>
      <c r="AG18" s="44"/>
      <c r="AH18" s="42"/>
      <c r="AI18" s="45"/>
      <c r="AJ18" s="71"/>
    </row>
    <row r="19" spans="1:36" ht="21" customHeight="1">
      <c r="A19" s="67"/>
      <c r="B19" s="53"/>
      <c r="C19" s="715" t="s">
        <v>45</v>
      </c>
      <c r="D19" s="715"/>
      <c r="E19" s="715"/>
      <c r="F19" s="54"/>
      <c r="G19" s="55">
        <v>665109144</v>
      </c>
      <c r="H19" s="56">
        <v>152217670</v>
      </c>
      <c r="I19" s="55"/>
      <c r="J19" s="57">
        <v>22.88611897358007</v>
      </c>
      <c r="K19" s="57"/>
      <c r="L19" s="68">
        <v>0.6676114524415746</v>
      </c>
      <c r="M19" s="59">
        <v>688330473</v>
      </c>
      <c r="N19" s="56">
        <v>143129398</v>
      </c>
      <c r="O19" s="59"/>
      <c r="P19" s="57">
        <v>20.793703550009766</v>
      </c>
      <c r="Q19" s="60"/>
      <c r="R19" s="61">
        <v>0.6342797619731636</v>
      </c>
      <c r="S19" s="59">
        <v>776311229</v>
      </c>
      <c r="T19" s="56">
        <v>167056048</v>
      </c>
      <c r="U19" s="59"/>
      <c r="V19" s="57">
        <v>21.519210563937367</v>
      </c>
      <c r="W19" s="60"/>
      <c r="X19" s="69">
        <v>0.7438655892422475</v>
      </c>
      <c r="Y19" s="59">
        <v>804978885</v>
      </c>
      <c r="Z19" s="56">
        <v>145564744</v>
      </c>
      <c r="AA19" s="59"/>
      <c r="AB19" s="57">
        <v>18.08305120947365</v>
      </c>
      <c r="AC19" s="60"/>
      <c r="AD19" s="61">
        <v>0.6538664919011623</v>
      </c>
      <c r="AE19" s="59">
        <v>832676254</v>
      </c>
      <c r="AF19" s="56">
        <v>149842688</v>
      </c>
      <c r="AG19" s="59"/>
      <c r="AH19" s="57">
        <v>17.995311776958637</v>
      </c>
      <c r="AI19" s="60"/>
      <c r="AJ19" s="63">
        <v>0.6712813519487871</v>
      </c>
    </row>
    <row r="20" spans="1:36" ht="3" customHeight="1">
      <c r="A20" s="64"/>
      <c r="B20" s="713"/>
      <c r="C20" s="713"/>
      <c r="D20" s="713"/>
      <c r="E20" s="24"/>
      <c r="F20" s="25"/>
      <c r="G20" s="40"/>
      <c r="H20" s="41"/>
      <c r="I20" s="40"/>
      <c r="J20" s="42"/>
      <c r="K20" s="42"/>
      <c r="L20" s="70"/>
      <c r="M20" s="44"/>
      <c r="N20" s="41"/>
      <c r="O20" s="44"/>
      <c r="P20" s="42"/>
      <c r="Q20" s="45"/>
      <c r="R20" s="65"/>
      <c r="S20" s="44"/>
      <c r="T20" s="41"/>
      <c r="U20" s="44"/>
      <c r="V20" s="42"/>
      <c r="W20" s="45"/>
      <c r="X20" s="66"/>
      <c r="Y20" s="44"/>
      <c r="Z20" s="41"/>
      <c r="AA20" s="44"/>
      <c r="AB20" s="42"/>
      <c r="AC20" s="45"/>
      <c r="AD20" s="65"/>
      <c r="AE20" s="44"/>
      <c r="AF20" s="41"/>
      <c r="AG20" s="44"/>
      <c r="AH20" s="42"/>
      <c r="AI20" s="45"/>
      <c r="AJ20" s="71"/>
    </row>
    <row r="21" spans="1:36" ht="21" customHeight="1">
      <c r="A21" s="67"/>
      <c r="B21" s="53"/>
      <c r="C21" s="53"/>
      <c r="D21" s="716" t="s">
        <v>46</v>
      </c>
      <c r="E21" s="716"/>
      <c r="F21" s="72"/>
      <c r="G21" s="55">
        <v>637388518</v>
      </c>
      <c r="H21" s="56">
        <v>146002610</v>
      </c>
      <c r="I21" s="55"/>
      <c r="J21" s="57">
        <v>22.90637591937293</v>
      </c>
      <c r="K21" s="57"/>
      <c r="L21" s="68">
        <v>0.6403528218659552</v>
      </c>
      <c r="M21" s="59">
        <v>658967797</v>
      </c>
      <c r="N21" s="56">
        <v>139409618</v>
      </c>
      <c r="O21" s="59"/>
      <c r="P21" s="57">
        <v>21.155755810021777</v>
      </c>
      <c r="Q21" s="60"/>
      <c r="R21" s="61">
        <v>0.6177955092203327</v>
      </c>
      <c r="S21" s="59">
        <v>740967545</v>
      </c>
      <c r="T21" s="56">
        <v>160251986</v>
      </c>
      <c r="U21" s="59"/>
      <c r="V21" s="57">
        <v>21.627396109501664</v>
      </c>
      <c r="W21" s="60"/>
      <c r="X21" s="69">
        <v>0.7135685263734385</v>
      </c>
      <c r="Y21" s="59">
        <v>778674263</v>
      </c>
      <c r="Z21" s="56">
        <v>141948129</v>
      </c>
      <c r="AA21" s="59"/>
      <c r="AB21" s="57">
        <v>18.229462015749196</v>
      </c>
      <c r="AC21" s="60"/>
      <c r="AD21" s="61">
        <v>0.6376209141766062</v>
      </c>
      <c r="AE21" s="59">
        <v>803799005</v>
      </c>
      <c r="AF21" s="56">
        <v>144268849</v>
      </c>
      <c r="AG21" s="59"/>
      <c r="AH21" s="57">
        <v>17.948373673341383</v>
      </c>
      <c r="AI21" s="60"/>
      <c r="AJ21" s="63">
        <v>0.6463110699189767</v>
      </c>
    </row>
    <row r="22" spans="1:36" ht="3" customHeight="1">
      <c r="A22" s="64"/>
      <c r="B22" s="713"/>
      <c r="C22" s="713"/>
      <c r="D22" s="713"/>
      <c r="E22" s="24"/>
      <c r="F22" s="25"/>
      <c r="G22" s="40"/>
      <c r="H22" s="41"/>
      <c r="I22" s="40"/>
      <c r="J22" s="42"/>
      <c r="K22" s="42"/>
      <c r="L22" s="70"/>
      <c r="M22" s="44"/>
      <c r="N22" s="41"/>
      <c r="O22" s="44"/>
      <c r="P22" s="42"/>
      <c r="Q22" s="45"/>
      <c r="R22" s="65"/>
      <c r="S22" s="44"/>
      <c r="T22" s="41"/>
      <c r="U22" s="44"/>
      <c r="V22" s="42"/>
      <c r="W22" s="45"/>
      <c r="X22" s="66"/>
      <c r="Y22" s="44"/>
      <c r="Z22" s="41"/>
      <c r="AA22" s="44"/>
      <c r="AB22" s="42"/>
      <c r="AC22" s="45"/>
      <c r="AD22" s="65"/>
      <c r="AE22" s="44"/>
      <c r="AF22" s="41"/>
      <c r="AG22" s="44"/>
      <c r="AH22" s="42"/>
      <c r="AI22" s="45"/>
      <c r="AJ22" s="71"/>
    </row>
    <row r="23" spans="1:36" ht="21" customHeight="1">
      <c r="A23" s="73"/>
      <c r="B23" s="74"/>
      <c r="C23" s="74"/>
      <c r="D23" s="714" t="s">
        <v>44</v>
      </c>
      <c r="E23" s="714"/>
      <c r="F23" s="75"/>
      <c r="G23" s="76">
        <v>27720626</v>
      </c>
      <c r="H23" s="77">
        <v>6215060</v>
      </c>
      <c r="I23" s="76"/>
      <c r="J23" s="78">
        <v>22.420345052813744</v>
      </c>
      <c r="K23" s="78"/>
      <c r="L23" s="79">
        <v>0.027258630575619325</v>
      </c>
      <c r="M23" s="80">
        <v>29362676</v>
      </c>
      <c r="N23" s="77">
        <v>3719780</v>
      </c>
      <c r="O23" s="80"/>
      <c r="P23" s="78">
        <v>12.668395755209778</v>
      </c>
      <c r="Q23" s="81"/>
      <c r="R23" s="82">
        <v>0.016484252752830934</v>
      </c>
      <c r="S23" s="80">
        <v>35343684</v>
      </c>
      <c r="T23" s="77">
        <v>6804062</v>
      </c>
      <c r="U23" s="80"/>
      <c r="V23" s="78">
        <v>19.251139751023125</v>
      </c>
      <c r="W23" s="81"/>
      <c r="X23" s="83">
        <v>0.03029706286880907</v>
      </c>
      <c r="Y23" s="80">
        <v>26304622</v>
      </c>
      <c r="Z23" s="77">
        <v>3616615</v>
      </c>
      <c r="AA23" s="80"/>
      <c r="AB23" s="78">
        <v>13.748971568570726</v>
      </c>
      <c r="AC23" s="81"/>
      <c r="AD23" s="82">
        <v>0.01</v>
      </c>
      <c r="AE23" s="80">
        <v>28877249</v>
      </c>
      <c r="AF23" s="77">
        <v>5573839</v>
      </c>
      <c r="AG23" s="80"/>
      <c r="AH23" s="78">
        <v>19.301835157497173</v>
      </c>
      <c r="AI23" s="81"/>
      <c r="AJ23" s="84">
        <v>0.024970282029810324</v>
      </c>
    </row>
    <row r="24" spans="1:36" ht="3" customHeight="1">
      <c r="A24" s="85"/>
      <c r="B24" s="762"/>
      <c r="C24" s="762"/>
      <c r="D24" s="762"/>
      <c r="E24" s="86"/>
      <c r="F24" s="87"/>
      <c r="G24" s="88"/>
      <c r="H24" s="89"/>
      <c r="I24" s="88"/>
      <c r="J24" s="90"/>
      <c r="K24" s="90"/>
      <c r="L24" s="91"/>
      <c r="M24" s="92"/>
      <c r="N24" s="89"/>
      <c r="O24" s="92"/>
      <c r="P24" s="90"/>
      <c r="Q24" s="93"/>
      <c r="R24" s="94"/>
      <c r="S24" s="92"/>
      <c r="T24" s="89"/>
      <c r="U24" s="92"/>
      <c r="V24" s="90"/>
      <c r="W24" s="93"/>
      <c r="X24" s="95"/>
      <c r="Y24" s="92"/>
      <c r="Z24" s="89"/>
      <c r="AA24" s="92"/>
      <c r="AB24" s="90"/>
      <c r="AC24" s="93"/>
      <c r="AD24" s="94"/>
      <c r="AE24" s="92"/>
      <c r="AF24" s="89"/>
      <c r="AG24" s="92"/>
      <c r="AH24" s="90"/>
      <c r="AI24" s="93"/>
      <c r="AJ24" s="96"/>
    </row>
    <row r="25" spans="1:36" ht="21" customHeight="1">
      <c r="A25" s="67"/>
      <c r="B25" s="53" t="s">
        <v>23</v>
      </c>
      <c r="C25" s="53"/>
      <c r="D25" s="53"/>
      <c r="E25" s="53"/>
      <c r="F25" s="54"/>
      <c r="G25" s="55">
        <v>9082381265</v>
      </c>
      <c r="H25" s="56">
        <v>8366532995</v>
      </c>
      <c r="I25" s="55"/>
      <c r="J25" s="57">
        <v>92.11827549280932</v>
      </c>
      <c r="K25" s="57"/>
      <c r="L25" s="68">
        <v>36.7</v>
      </c>
      <c r="M25" s="59">
        <v>9261454775</v>
      </c>
      <c r="N25" s="56">
        <v>8491815250</v>
      </c>
      <c r="O25" s="59"/>
      <c r="P25" s="57">
        <v>91.68986359381105</v>
      </c>
      <c r="Q25" s="60"/>
      <c r="R25" s="61">
        <v>37.63158813460587</v>
      </c>
      <c r="S25" s="59">
        <v>9327889458</v>
      </c>
      <c r="T25" s="56">
        <v>8488720466</v>
      </c>
      <c r="U25" s="59"/>
      <c r="V25" s="57">
        <v>91.00365633856978</v>
      </c>
      <c r="W25" s="60"/>
      <c r="X25" s="69">
        <v>37.79849413984591</v>
      </c>
      <c r="Y25" s="59">
        <v>9643416012</v>
      </c>
      <c r="Z25" s="56">
        <v>8708302855</v>
      </c>
      <c r="AA25" s="59"/>
      <c r="AB25" s="57">
        <v>90.30309222544821</v>
      </c>
      <c r="AC25" s="60"/>
      <c r="AD25" s="61">
        <v>39.11707795269249</v>
      </c>
      <c r="AE25" s="59">
        <v>9809296770</v>
      </c>
      <c r="AF25" s="56">
        <v>8858236682</v>
      </c>
      <c r="AG25" s="59"/>
      <c r="AH25" s="57">
        <v>90.30450285785369</v>
      </c>
      <c r="AI25" s="60"/>
      <c r="AJ25" s="63">
        <v>39.69</v>
      </c>
    </row>
    <row r="26" spans="1:36" ht="3" customHeight="1">
      <c r="A26" s="64"/>
      <c r="B26" s="713"/>
      <c r="C26" s="713"/>
      <c r="D26" s="713"/>
      <c r="E26" s="24"/>
      <c r="F26" s="25"/>
      <c r="G26" s="40"/>
      <c r="H26" s="41"/>
      <c r="I26" s="40"/>
      <c r="J26" s="42"/>
      <c r="K26" s="42"/>
      <c r="L26" s="70"/>
      <c r="M26" s="44"/>
      <c r="N26" s="41"/>
      <c r="O26" s="44"/>
      <c r="P26" s="42"/>
      <c r="Q26" s="45"/>
      <c r="R26" s="65"/>
      <c r="S26" s="44"/>
      <c r="T26" s="41"/>
      <c r="U26" s="44"/>
      <c r="V26" s="42"/>
      <c r="W26" s="45"/>
      <c r="X26" s="66"/>
      <c r="Y26" s="44"/>
      <c r="Z26" s="41"/>
      <c r="AA26" s="44"/>
      <c r="AB26" s="42"/>
      <c r="AC26" s="45"/>
      <c r="AD26" s="65"/>
      <c r="AE26" s="44"/>
      <c r="AF26" s="41"/>
      <c r="AG26" s="44"/>
      <c r="AH26" s="42"/>
      <c r="AI26" s="45"/>
      <c r="AJ26" s="71"/>
    </row>
    <row r="27" spans="1:36" ht="21" customHeight="1">
      <c r="A27" s="67"/>
      <c r="B27" s="53"/>
      <c r="C27" s="715" t="s">
        <v>43</v>
      </c>
      <c r="D27" s="715"/>
      <c r="E27" s="715"/>
      <c r="F27" s="54"/>
      <c r="G27" s="55">
        <v>8368146600</v>
      </c>
      <c r="H27" s="56">
        <v>8163378911</v>
      </c>
      <c r="I27" s="55"/>
      <c r="J27" s="57">
        <v>97.55301025677538</v>
      </c>
      <c r="K27" s="57"/>
      <c r="L27" s="68">
        <v>35.81</v>
      </c>
      <c r="M27" s="59">
        <v>8538513800</v>
      </c>
      <c r="N27" s="56">
        <v>8302549413</v>
      </c>
      <c r="O27" s="59"/>
      <c r="P27" s="57">
        <v>97.23647004002032</v>
      </c>
      <c r="Q27" s="60"/>
      <c r="R27" s="61">
        <v>36.792854151793954</v>
      </c>
      <c r="S27" s="59">
        <v>8557989600</v>
      </c>
      <c r="T27" s="56">
        <v>8279861979</v>
      </c>
      <c r="U27" s="59"/>
      <c r="V27" s="57">
        <v>96.75008227399576</v>
      </c>
      <c r="W27" s="60"/>
      <c r="X27" s="69">
        <v>36.868491045911234</v>
      </c>
      <c r="Y27" s="59">
        <v>8716858300</v>
      </c>
      <c r="Z27" s="56">
        <v>8472066520</v>
      </c>
      <c r="AA27" s="59"/>
      <c r="AB27" s="57">
        <v>97.19174303888822</v>
      </c>
      <c r="AC27" s="60"/>
      <c r="AD27" s="61">
        <v>38.055921113602125</v>
      </c>
      <c r="AE27" s="59">
        <v>8853499500</v>
      </c>
      <c r="AF27" s="56">
        <v>8655656283</v>
      </c>
      <c r="AG27" s="59"/>
      <c r="AH27" s="57">
        <v>97.76536705062219</v>
      </c>
      <c r="AI27" s="60"/>
      <c r="AJ27" s="63">
        <v>38.776537775778905</v>
      </c>
    </row>
    <row r="28" spans="1:36" ht="3" customHeight="1">
      <c r="A28" s="64"/>
      <c r="B28" s="713"/>
      <c r="C28" s="713"/>
      <c r="D28" s="713"/>
      <c r="E28" s="24"/>
      <c r="F28" s="25"/>
      <c r="G28" s="40"/>
      <c r="H28" s="41"/>
      <c r="I28" s="40"/>
      <c r="J28" s="42"/>
      <c r="K28" s="42"/>
      <c r="L28" s="70"/>
      <c r="M28" s="44"/>
      <c r="N28" s="41"/>
      <c r="O28" s="44"/>
      <c r="P28" s="42"/>
      <c r="Q28" s="45"/>
      <c r="R28" s="65"/>
      <c r="S28" s="44"/>
      <c r="T28" s="41"/>
      <c r="U28" s="44"/>
      <c r="V28" s="42"/>
      <c r="W28" s="45"/>
      <c r="X28" s="66"/>
      <c r="Y28" s="44"/>
      <c r="Z28" s="41"/>
      <c r="AA28" s="44"/>
      <c r="AB28" s="42"/>
      <c r="AC28" s="45"/>
      <c r="AD28" s="65"/>
      <c r="AE28" s="44"/>
      <c r="AF28" s="41"/>
      <c r="AG28" s="44"/>
      <c r="AH28" s="42"/>
      <c r="AI28" s="45"/>
      <c r="AJ28" s="71"/>
    </row>
    <row r="29" spans="1:36" ht="21" customHeight="1">
      <c r="A29" s="67"/>
      <c r="B29" s="53"/>
      <c r="C29" s="715" t="s">
        <v>45</v>
      </c>
      <c r="D29" s="715"/>
      <c r="E29" s="715"/>
      <c r="F29" s="54"/>
      <c r="G29" s="55">
        <v>683725365</v>
      </c>
      <c r="H29" s="56">
        <v>172644784</v>
      </c>
      <c r="I29" s="55"/>
      <c r="J29" s="57">
        <v>25.250603946805455</v>
      </c>
      <c r="K29" s="57"/>
      <c r="L29" s="68">
        <v>0.7572027281898476</v>
      </c>
      <c r="M29" s="59">
        <v>701878475</v>
      </c>
      <c r="N29" s="56">
        <v>168203337</v>
      </c>
      <c r="O29" s="59"/>
      <c r="P29" s="57">
        <v>23.96473791278469</v>
      </c>
      <c r="Q29" s="60"/>
      <c r="R29" s="61">
        <v>0.7453952440675523</v>
      </c>
      <c r="S29" s="59">
        <v>750024958</v>
      </c>
      <c r="T29" s="56">
        <v>188983587</v>
      </c>
      <c r="U29" s="59"/>
      <c r="V29" s="57">
        <v>25.196973111926763</v>
      </c>
      <c r="W29" s="60"/>
      <c r="X29" s="69">
        <v>0.8415043273432912</v>
      </c>
      <c r="Y29" s="59">
        <v>818578812</v>
      </c>
      <c r="Z29" s="56">
        <v>128257435</v>
      </c>
      <c r="AA29" s="59"/>
      <c r="AB29" s="57">
        <v>15.668306230237485</v>
      </c>
      <c r="AC29" s="60"/>
      <c r="AD29" s="61">
        <v>0.5761232890547409</v>
      </c>
      <c r="AE29" s="59">
        <v>921671070</v>
      </c>
      <c r="AF29" s="56">
        <v>168454199</v>
      </c>
      <c r="AG29" s="59"/>
      <c r="AH29" s="57">
        <v>18.2770409621298</v>
      </c>
      <c r="AI29" s="60"/>
      <c r="AJ29" s="63">
        <v>0.76</v>
      </c>
    </row>
    <row r="30" spans="1:36" ht="3" customHeight="1">
      <c r="A30" s="64"/>
      <c r="B30" s="713"/>
      <c r="C30" s="713"/>
      <c r="D30" s="713"/>
      <c r="E30" s="24"/>
      <c r="F30" s="25"/>
      <c r="G30" s="40"/>
      <c r="H30" s="41"/>
      <c r="I30" s="40"/>
      <c r="J30" s="42"/>
      <c r="K30" s="42"/>
      <c r="L30" s="70"/>
      <c r="M30" s="44"/>
      <c r="N30" s="41"/>
      <c r="O30" s="44"/>
      <c r="P30" s="42"/>
      <c r="Q30" s="45"/>
      <c r="R30" s="65"/>
      <c r="S30" s="44"/>
      <c r="T30" s="41"/>
      <c r="U30" s="44"/>
      <c r="V30" s="42"/>
      <c r="W30" s="45"/>
      <c r="X30" s="66"/>
      <c r="Y30" s="44"/>
      <c r="Z30" s="41"/>
      <c r="AA30" s="44"/>
      <c r="AB30" s="42"/>
      <c r="AC30" s="45"/>
      <c r="AD30" s="65"/>
      <c r="AE30" s="44"/>
      <c r="AF30" s="41"/>
      <c r="AG30" s="44"/>
      <c r="AH30" s="42"/>
      <c r="AI30" s="45"/>
      <c r="AJ30" s="71"/>
    </row>
    <row r="31" spans="1:36" ht="21" customHeight="1">
      <c r="A31" s="73"/>
      <c r="B31" s="74"/>
      <c r="C31" s="714" t="s">
        <v>36</v>
      </c>
      <c r="D31" s="714"/>
      <c r="E31" s="714"/>
      <c r="F31" s="97"/>
      <c r="G31" s="76">
        <v>30509300</v>
      </c>
      <c r="H31" s="77">
        <v>30509300</v>
      </c>
      <c r="I31" s="76"/>
      <c r="J31" s="78">
        <v>100</v>
      </c>
      <c r="K31" s="78"/>
      <c r="L31" s="79">
        <v>0.1338107335763038</v>
      </c>
      <c r="M31" s="80">
        <v>21062500</v>
      </c>
      <c r="N31" s="77">
        <v>21062500</v>
      </c>
      <c r="O31" s="80"/>
      <c r="P31" s="78">
        <v>100</v>
      </c>
      <c r="Q31" s="81"/>
      <c r="R31" s="82">
        <v>0.09333873874436165</v>
      </c>
      <c r="S31" s="80">
        <v>19874900</v>
      </c>
      <c r="T31" s="77">
        <v>19874900</v>
      </c>
      <c r="U31" s="80"/>
      <c r="V31" s="78">
        <v>100</v>
      </c>
      <c r="W31" s="81"/>
      <c r="X31" s="83">
        <v>0.08849876659138223</v>
      </c>
      <c r="Y31" s="80">
        <v>107978900</v>
      </c>
      <c r="Z31" s="77">
        <v>107978900</v>
      </c>
      <c r="AA31" s="80"/>
      <c r="AB31" s="78">
        <v>100</v>
      </c>
      <c r="AC31" s="81"/>
      <c r="AD31" s="82">
        <v>0.48</v>
      </c>
      <c r="AE31" s="80">
        <v>34126200</v>
      </c>
      <c r="AF31" s="77">
        <v>34126200</v>
      </c>
      <c r="AG31" s="80"/>
      <c r="AH31" s="78">
        <v>100</v>
      </c>
      <c r="AI31" s="81"/>
      <c r="AJ31" s="84">
        <v>0.15288221252994807</v>
      </c>
    </row>
    <row r="32" spans="1:36" ht="3" customHeight="1">
      <c r="A32" s="98"/>
      <c r="B32" s="713"/>
      <c r="C32" s="713"/>
      <c r="D32" s="713"/>
      <c r="E32" s="24"/>
      <c r="F32" s="25"/>
      <c r="G32" s="40"/>
      <c r="H32" s="41"/>
      <c r="I32" s="40"/>
      <c r="J32" s="42"/>
      <c r="K32" s="42"/>
      <c r="L32" s="70"/>
      <c r="M32" s="44"/>
      <c r="N32" s="41"/>
      <c r="O32" s="44"/>
      <c r="P32" s="42"/>
      <c r="Q32" s="45"/>
      <c r="R32" s="65"/>
      <c r="S32" s="44"/>
      <c r="T32" s="41"/>
      <c r="U32" s="44"/>
      <c r="V32" s="42"/>
      <c r="W32" s="45"/>
      <c r="X32" s="66"/>
      <c r="Y32" s="44"/>
      <c r="Z32" s="41"/>
      <c r="AA32" s="44"/>
      <c r="AB32" s="42"/>
      <c r="AC32" s="45"/>
      <c r="AD32" s="65"/>
      <c r="AE32" s="44"/>
      <c r="AF32" s="41"/>
      <c r="AG32" s="44"/>
      <c r="AH32" s="42"/>
      <c r="AI32" s="45"/>
      <c r="AJ32" s="71"/>
    </row>
    <row r="33" spans="1:36" s="11" customFormat="1" ht="21" customHeight="1">
      <c r="A33" s="67"/>
      <c r="B33" s="53" t="s">
        <v>24</v>
      </c>
      <c r="C33" s="53"/>
      <c r="D33" s="53"/>
      <c r="E33" s="53"/>
      <c r="F33" s="54"/>
      <c r="G33" s="55">
        <v>2208544213</v>
      </c>
      <c r="H33" s="56">
        <v>2027364224</v>
      </c>
      <c r="I33" s="55"/>
      <c r="J33" s="57">
        <v>91.79640652274323</v>
      </c>
      <c r="K33" s="57"/>
      <c r="L33" s="68">
        <v>8.891816398271803</v>
      </c>
      <c r="M33" s="59">
        <v>2229825691</v>
      </c>
      <c r="N33" s="56">
        <v>2043280037</v>
      </c>
      <c r="O33" s="59"/>
      <c r="P33" s="57">
        <v>91.6340701090254</v>
      </c>
      <c r="Q33" s="60"/>
      <c r="R33" s="61">
        <v>9.06</v>
      </c>
      <c r="S33" s="59">
        <v>2252412143</v>
      </c>
      <c r="T33" s="56">
        <v>2049006739</v>
      </c>
      <c r="U33" s="59"/>
      <c r="V33" s="57">
        <v>90.96944115524597</v>
      </c>
      <c r="W33" s="60"/>
      <c r="X33" s="69">
        <v>9.123797812262213</v>
      </c>
      <c r="Y33" s="59">
        <v>2307750073</v>
      </c>
      <c r="Z33" s="56">
        <v>2081079472</v>
      </c>
      <c r="AA33" s="59"/>
      <c r="AB33" s="57">
        <v>90.17785315437838</v>
      </c>
      <c r="AC33" s="60"/>
      <c r="AD33" s="61">
        <v>9.348061187976693</v>
      </c>
      <c r="AE33" s="59">
        <v>2339949486</v>
      </c>
      <c r="AF33" s="56">
        <v>2110093628</v>
      </c>
      <c r="AG33" s="59"/>
      <c r="AH33" s="57">
        <v>90.17688803218891</v>
      </c>
      <c r="AI33" s="60"/>
      <c r="AJ33" s="63">
        <v>9.453023849534526</v>
      </c>
    </row>
    <row r="34" spans="1:36" ht="3" customHeight="1">
      <c r="A34" s="64"/>
      <c r="B34" s="713"/>
      <c r="C34" s="713"/>
      <c r="D34" s="713"/>
      <c r="E34" s="24"/>
      <c r="F34" s="25"/>
      <c r="G34" s="40"/>
      <c r="H34" s="41"/>
      <c r="I34" s="40"/>
      <c r="J34" s="42"/>
      <c r="K34" s="42"/>
      <c r="L34" s="70"/>
      <c r="M34" s="44"/>
      <c r="N34" s="41"/>
      <c r="O34" s="44"/>
      <c r="P34" s="42"/>
      <c r="Q34" s="45"/>
      <c r="R34" s="65"/>
      <c r="S34" s="44"/>
      <c r="T34" s="41"/>
      <c r="U34" s="44"/>
      <c r="V34" s="42"/>
      <c r="W34" s="45"/>
      <c r="X34" s="66"/>
      <c r="Y34" s="44"/>
      <c r="Z34" s="41"/>
      <c r="AA34" s="44"/>
      <c r="AB34" s="42"/>
      <c r="AC34" s="45"/>
      <c r="AD34" s="65"/>
      <c r="AE34" s="44"/>
      <c r="AF34" s="41"/>
      <c r="AG34" s="44"/>
      <c r="AH34" s="42"/>
      <c r="AI34" s="45"/>
      <c r="AJ34" s="71"/>
    </row>
    <row r="35" spans="1:36" s="11" customFormat="1" ht="21" customHeight="1">
      <c r="A35" s="67"/>
      <c r="B35" s="53"/>
      <c r="C35" s="715" t="s">
        <v>43</v>
      </c>
      <c r="D35" s="715"/>
      <c r="E35" s="715"/>
      <c r="F35" s="54"/>
      <c r="G35" s="55">
        <v>2032703400</v>
      </c>
      <c r="H35" s="56">
        <v>1982963356</v>
      </c>
      <c r="I35" s="55"/>
      <c r="J35" s="57">
        <v>97.55301024241903</v>
      </c>
      <c r="K35" s="57"/>
      <c r="L35" s="68">
        <v>8.697078639014636</v>
      </c>
      <c r="M35" s="59">
        <v>2059331900</v>
      </c>
      <c r="N35" s="56">
        <v>2002421646</v>
      </c>
      <c r="O35" s="59"/>
      <c r="P35" s="57">
        <v>97.23647004157027</v>
      </c>
      <c r="Q35" s="60"/>
      <c r="R35" s="61">
        <v>8.873757192738214</v>
      </c>
      <c r="S35" s="59">
        <v>2070444000</v>
      </c>
      <c r="T35" s="56">
        <v>2003156274</v>
      </c>
      <c r="U35" s="59"/>
      <c r="V35" s="57">
        <v>96.75008230118756</v>
      </c>
      <c r="W35" s="60"/>
      <c r="X35" s="69">
        <v>8.919635295714137</v>
      </c>
      <c r="Y35" s="59">
        <v>2109202200</v>
      </c>
      <c r="Z35" s="56">
        <v>2049970383</v>
      </c>
      <c r="AA35" s="59"/>
      <c r="AB35" s="57">
        <v>97.1917430675921</v>
      </c>
      <c r="AC35" s="60"/>
      <c r="AD35" s="61">
        <v>9.208321369585839</v>
      </c>
      <c r="AE35" s="59">
        <v>2116562500</v>
      </c>
      <c r="AF35" s="56">
        <v>2069265097</v>
      </c>
      <c r="AG35" s="59"/>
      <c r="AH35" s="57">
        <v>97.76536705152813</v>
      </c>
      <c r="AI35" s="60"/>
      <c r="AJ35" s="63">
        <v>9.270115815425028</v>
      </c>
    </row>
    <row r="36" spans="1:36" ht="3" customHeight="1">
      <c r="A36" s="64"/>
      <c r="B36" s="713"/>
      <c r="C36" s="713"/>
      <c r="D36" s="713"/>
      <c r="E36" s="24"/>
      <c r="F36" s="25"/>
      <c r="G36" s="40"/>
      <c r="H36" s="41"/>
      <c r="I36" s="40"/>
      <c r="J36" s="42"/>
      <c r="K36" s="42"/>
      <c r="L36" s="70"/>
      <c r="M36" s="44"/>
      <c r="N36" s="41"/>
      <c r="O36" s="44"/>
      <c r="P36" s="42"/>
      <c r="Q36" s="45"/>
      <c r="R36" s="65"/>
      <c r="S36" s="44"/>
      <c r="T36" s="41"/>
      <c r="U36" s="44"/>
      <c r="V36" s="42"/>
      <c r="W36" s="45"/>
      <c r="X36" s="66"/>
      <c r="Y36" s="44"/>
      <c r="Z36" s="41"/>
      <c r="AA36" s="44"/>
      <c r="AB36" s="42"/>
      <c r="AC36" s="45"/>
      <c r="AD36" s="65"/>
      <c r="AE36" s="44"/>
      <c r="AF36" s="41"/>
      <c r="AG36" s="44"/>
      <c r="AH36" s="42"/>
      <c r="AI36" s="45"/>
      <c r="AJ36" s="71"/>
    </row>
    <row r="37" spans="1:36" s="11" customFormat="1" ht="21" customHeight="1">
      <c r="A37" s="73"/>
      <c r="B37" s="74"/>
      <c r="C37" s="704" t="s">
        <v>45</v>
      </c>
      <c r="D37" s="704"/>
      <c r="E37" s="704"/>
      <c r="F37" s="97"/>
      <c r="G37" s="76">
        <v>175840813</v>
      </c>
      <c r="H37" s="77">
        <v>44400868</v>
      </c>
      <c r="I37" s="76"/>
      <c r="J37" s="78">
        <v>25.250604363390885</v>
      </c>
      <c r="K37" s="78"/>
      <c r="L37" s="79">
        <v>0.1947377592571653</v>
      </c>
      <c r="M37" s="80">
        <v>170493791</v>
      </c>
      <c r="N37" s="77">
        <v>40858391</v>
      </c>
      <c r="O37" s="80"/>
      <c r="P37" s="78">
        <v>23.964738399183112</v>
      </c>
      <c r="Q37" s="81"/>
      <c r="R37" s="82">
        <v>0.18106448346891288</v>
      </c>
      <c r="S37" s="80">
        <v>181968143</v>
      </c>
      <c r="T37" s="77">
        <v>45850465</v>
      </c>
      <c r="U37" s="80"/>
      <c r="V37" s="78">
        <v>25.196973626312165</v>
      </c>
      <c r="W37" s="81"/>
      <c r="X37" s="83">
        <v>0.20416251654807524</v>
      </c>
      <c r="Y37" s="80">
        <v>198547873</v>
      </c>
      <c r="Z37" s="77">
        <v>31109089</v>
      </c>
      <c r="AA37" s="80"/>
      <c r="AB37" s="78">
        <v>15.668306353500952</v>
      </c>
      <c r="AC37" s="81"/>
      <c r="AD37" s="82">
        <v>0.1397398183908532</v>
      </c>
      <c r="AE37" s="80">
        <v>223386986</v>
      </c>
      <c r="AF37" s="77">
        <v>40828531</v>
      </c>
      <c r="AG37" s="80"/>
      <c r="AH37" s="78">
        <v>18.27704099109874</v>
      </c>
      <c r="AI37" s="81"/>
      <c r="AJ37" s="84">
        <v>0.18290803410949863</v>
      </c>
    </row>
    <row r="38" spans="1:36" ht="3" customHeight="1">
      <c r="A38" s="98"/>
      <c r="B38" s="713"/>
      <c r="C38" s="713"/>
      <c r="D38" s="713"/>
      <c r="E38" s="24"/>
      <c r="F38" s="25"/>
      <c r="G38" s="40"/>
      <c r="H38" s="41"/>
      <c r="I38" s="40"/>
      <c r="J38" s="42"/>
      <c r="K38" s="42"/>
      <c r="L38" s="70"/>
      <c r="M38" s="44"/>
      <c r="N38" s="41"/>
      <c r="O38" s="44"/>
      <c r="P38" s="42"/>
      <c r="Q38" s="45"/>
      <c r="R38" s="65"/>
      <c r="S38" s="44"/>
      <c r="T38" s="41"/>
      <c r="U38" s="44"/>
      <c r="V38" s="42"/>
      <c r="W38" s="45"/>
      <c r="X38" s="66"/>
      <c r="Y38" s="44"/>
      <c r="Z38" s="41"/>
      <c r="AA38" s="44"/>
      <c r="AB38" s="42"/>
      <c r="AC38" s="45"/>
      <c r="AD38" s="65"/>
      <c r="AE38" s="44"/>
      <c r="AF38" s="41"/>
      <c r="AG38" s="44"/>
      <c r="AH38" s="42"/>
      <c r="AI38" s="45"/>
      <c r="AJ38" s="71"/>
    </row>
    <row r="39" spans="1:36" s="11" customFormat="1" ht="21" customHeight="1">
      <c r="A39" s="67"/>
      <c r="B39" s="53" t="s">
        <v>47</v>
      </c>
      <c r="C39" s="53"/>
      <c r="D39" s="53"/>
      <c r="E39" s="53"/>
      <c r="F39" s="54"/>
      <c r="G39" s="55">
        <v>98956045</v>
      </c>
      <c r="H39" s="56">
        <v>83975883</v>
      </c>
      <c r="I39" s="55"/>
      <c r="J39" s="57">
        <v>84.86180202533356</v>
      </c>
      <c r="K39" s="57"/>
      <c r="L39" s="68">
        <v>0.3683098106789687</v>
      </c>
      <c r="M39" s="59">
        <v>101363365</v>
      </c>
      <c r="N39" s="56">
        <v>86819622</v>
      </c>
      <c r="O39" s="59"/>
      <c r="P39" s="57">
        <v>85.65187432362768</v>
      </c>
      <c r="Q39" s="60"/>
      <c r="R39" s="61">
        <v>0.39</v>
      </c>
      <c r="S39" s="59">
        <v>103629943</v>
      </c>
      <c r="T39" s="56">
        <v>89298720</v>
      </c>
      <c r="U39" s="59"/>
      <c r="V39" s="57">
        <v>86.17077016051239</v>
      </c>
      <c r="W39" s="60"/>
      <c r="X39" s="69">
        <v>0.3976284951466018</v>
      </c>
      <c r="Y39" s="59">
        <v>105121523</v>
      </c>
      <c r="Z39" s="56">
        <v>90915260</v>
      </c>
      <c r="AA39" s="59"/>
      <c r="AB39" s="57">
        <v>86.48586645762353</v>
      </c>
      <c r="AC39" s="60"/>
      <c r="AD39" s="61">
        <v>0.4083848910315953</v>
      </c>
      <c r="AE39" s="59">
        <v>106024218</v>
      </c>
      <c r="AF39" s="56">
        <v>92108580</v>
      </c>
      <c r="AG39" s="59"/>
      <c r="AH39" s="57">
        <v>86.87503830492766</v>
      </c>
      <c r="AI39" s="60"/>
      <c r="AJ39" s="63">
        <v>0.4126379000120647</v>
      </c>
    </row>
    <row r="40" spans="1:36" ht="3" customHeight="1">
      <c r="A40" s="64"/>
      <c r="B40" s="713"/>
      <c r="C40" s="713"/>
      <c r="D40" s="713"/>
      <c r="E40" s="24"/>
      <c r="F40" s="25"/>
      <c r="G40" s="40"/>
      <c r="H40" s="41"/>
      <c r="I40" s="40"/>
      <c r="J40" s="42"/>
      <c r="K40" s="42"/>
      <c r="L40" s="70"/>
      <c r="M40" s="44"/>
      <c r="N40" s="41"/>
      <c r="O40" s="44"/>
      <c r="P40" s="42"/>
      <c r="Q40" s="45"/>
      <c r="R40" s="65"/>
      <c r="S40" s="44"/>
      <c r="T40" s="41"/>
      <c r="U40" s="44"/>
      <c r="V40" s="42"/>
      <c r="W40" s="45"/>
      <c r="X40" s="66"/>
      <c r="Y40" s="44"/>
      <c r="Z40" s="41"/>
      <c r="AA40" s="44"/>
      <c r="AB40" s="42"/>
      <c r="AC40" s="45"/>
      <c r="AD40" s="65"/>
      <c r="AE40" s="44"/>
      <c r="AF40" s="41"/>
      <c r="AG40" s="44"/>
      <c r="AH40" s="42"/>
      <c r="AI40" s="45"/>
      <c r="AJ40" s="71"/>
    </row>
    <row r="41" spans="1:36" s="11" customFormat="1" ht="21" customHeight="1">
      <c r="A41" s="67"/>
      <c r="B41" s="53"/>
      <c r="C41" s="715" t="s">
        <v>43</v>
      </c>
      <c r="D41" s="715"/>
      <c r="E41" s="715"/>
      <c r="F41" s="54"/>
      <c r="G41" s="55">
        <v>85557300</v>
      </c>
      <c r="H41" s="56">
        <v>80569043</v>
      </c>
      <c r="I41" s="55"/>
      <c r="J41" s="57">
        <v>94.16968861803727</v>
      </c>
      <c r="K41" s="57"/>
      <c r="L41" s="68">
        <v>0.35336775171409257</v>
      </c>
      <c r="M41" s="59">
        <v>87989600</v>
      </c>
      <c r="N41" s="56">
        <v>83417542</v>
      </c>
      <c r="O41" s="59"/>
      <c r="P41" s="57">
        <v>94.80386545682671</v>
      </c>
      <c r="Q41" s="60"/>
      <c r="R41" s="61">
        <v>0.36966590667939775</v>
      </c>
      <c r="S41" s="59">
        <v>90394800</v>
      </c>
      <c r="T41" s="56">
        <v>86080420</v>
      </c>
      <c r="U41" s="59"/>
      <c r="V41" s="57">
        <v>95.2271812095386</v>
      </c>
      <c r="W41" s="60"/>
      <c r="X41" s="69">
        <v>0.38329807936986604</v>
      </c>
      <c r="Y41" s="59">
        <v>92107200</v>
      </c>
      <c r="Z41" s="56">
        <v>88043380</v>
      </c>
      <c r="AA41" s="59"/>
      <c r="AB41" s="57">
        <v>95.58794535063491</v>
      </c>
      <c r="AC41" s="60"/>
      <c r="AD41" s="61">
        <v>0.3954846100352497</v>
      </c>
      <c r="AE41" s="59">
        <v>93289900</v>
      </c>
      <c r="AF41" s="56">
        <v>89439100</v>
      </c>
      <c r="AG41" s="59"/>
      <c r="AH41" s="57">
        <v>95.87222196615068</v>
      </c>
      <c r="AI41" s="60"/>
      <c r="AJ41" s="63">
        <v>0.4006788770706166</v>
      </c>
    </row>
    <row r="42" spans="1:36" ht="3" customHeight="1">
      <c r="A42" s="64"/>
      <c r="B42" s="713"/>
      <c r="C42" s="713"/>
      <c r="D42" s="713"/>
      <c r="E42" s="24"/>
      <c r="F42" s="25"/>
      <c r="G42" s="40"/>
      <c r="H42" s="41"/>
      <c r="I42" s="40"/>
      <c r="J42" s="42"/>
      <c r="K42" s="42"/>
      <c r="L42" s="70"/>
      <c r="M42" s="44"/>
      <c r="N42" s="41"/>
      <c r="O42" s="44"/>
      <c r="P42" s="42"/>
      <c r="Q42" s="45"/>
      <c r="R42" s="65"/>
      <c r="S42" s="44"/>
      <c r="T42" s="41"/>
      <c r="U42" s="44"/>
      <c r="V42" s="42"/>
      <c r="W42" s="45"/>
      <c r="X42" s="66"/>
      <c r="Y42" s="44"/>
      <c r="Z42" s="41"/>
      <c r="AA42" s="44"/>
      <c r="AB42" s="42"/>
      <c r="AC42" s="45"/>
      <c r="AD42" s="65"/>
      <c r="AE42" s="44"/>
      <c r="AF42" s="41"/>
      <c r="AG42" s="44"/>
      <c r="AH42" s="42"/>
      <c r="AI42" s="45"/>
      <c r="AJ42" s="71"/>
    </row>
    <row r="43" spans="1:36" s="11" customFormat="1" ht="21" customHeight="1">
      <c r="A43" s="73"/>
      <c r="B43" s="74"/>
      <c r="C43" s="704" t="s">
        <v>45</v>
      </c>
      <c r="D43" s="704"/>
      <c r="E43" s="704"/>
      <c r="F43" s="97"/>
      <c r="G43" s="76">
        <v>13398745</v>
      </c>
      <c r="H43" s="77">
        <v>3406840</v>
      </c>
      <c r="I43" s="76"/>
      <c r="J43" s="78">
        <v>25.42656047264128</v>
      </c>
      <c r="K43" s="78"/>
      <c r="L43" s="79">
        <v>0.02</v>
      </c>
      <c r="M43" s="80">
        <v>13373765</v>
      </c>
      <c r="N43" s="77">
        <v>3402080</v>
      </c>
      <c r="O43" s="80"/>
      <c r="P43" s="78">
        <v>25.438461046683564</v>
      </c>
      <c r="Q43" s="81"/>
      <c r="R43" s="82">
        <v>0.01507636113032251</v>
      </c>
      <c r="S43" s="80">
        <v>13235143</v>
      </c>
      <c r="T43" s="77">
        <v>3218300</v>
      </c>
      <c r="U43" s="80"/>
      <c r="V43" s="78">
        <v>24.31632208280636</v>
      </c>
      <c r="W43" s="81"/>
      <c r="X43" s="83">
        <v>0.014330415776735755</v>
      </c>
      <c r="Y43" s="80">
        <v>13014323</v>
      </c>
      <c r="Z43" s="77">
        <v>2871880</v>
      </c>
      <c r="AA43" s="80"/>
      <c r="AB43" s="78">
        <v>22.067071794668074</v>
      </c>
      <c r="AC43" s="81"/>
      <c r="AD43" s="82">
        <v>0.012900280996345586</v>
      </c>
      <c r="AE43" s="80">
        <v>12734318</v>
      </c>
      <c r="AF43" s="77">
        <v>2669480</v>
      </c>
      <c r="AG43" s="80"/>
      <c r="AH43" s="78">
        <v>20.9628815614625</v>
      </c>
      <c r="AI43" s="81"/>
      <c r="AJ43" s="84">
        <v>0.011959022941448088</v>
      </c>
    </row>
    <row r="44" spans="1:36" s="11" customFormat="1" ht="3" customHeight="1">
      <c r="A44" s="98"/>
      <c r="B44" s="713"/>
      <c r="C44" s="713"/>
      <c r="D44" s="713"/>
      <c r="E44" s="24"/>
      <c r="F44" s="25"/>
      <c r="G44" s="40"/>
      <c r="H44" s="41"/>
      <c r="I44" s="40"/>
      <c r="J44" s="42"/>
      <c r="K44" s="42"/>
      <c r="L44" s="70"/>
      <c r="M44" s="44"/>
      <c r="N44" s="41"/>
      <c r="O44" s="44"/>
      <c r="P44" s="42"/>
      <c r="Q44" s="45"/>
      <c r="R44" s="65"/>
      <c r="S44" s="44"/>
      <c r="T44" s="41"/>
      <c r="U44" s="44"/>
      <c r="V44" s="42"/>
      <c r="W44" s="45"/>
      <c r="X44" s="66"/>
      <c r="Y44" s="44"/>
      <c r="Z44" s="41"/>
      <c r="AA44" s="44"/>
      <c r="AB44" s="42"/>
      <c r="AC44" s="45"/>
      <c r="AD44" s="65"/>
      <c r="AE44" s="44"/>
      <c r="AF44" s="41"/>
      <c r="AG44" s="44"/>
      <c r="AH44" s="42"/>
      <c r="AI44" s="45"/>
      <c r="AJ44" s="71"/>
    </row>
    <row r="45" spans="1:36" ht="21" customHeight="1">
      <c r="A45" s="67"/>
      <c r="B45" s="53" t="s">
        <v>48</v>
      </c>
      <c r="C45" s="53"/>
      <c r="D45" s="53"/>
      <c r="E45" s="53"/>
      <c r="F45" s="54"/>
      <c r="G45" s="55">
        <v>644640240</v>
      </c>
      <c r="H45" s="56">
        <v>644640240</v>
      </c>
      <c r="I45" s="55"/>
      <c r="J45" s="57">
        <v>100</v>
      </c>
      <c r="K45" s="57"/>
      <c r="L45" s="68">
        <v>2.82732751676389</v>
      </c>
      <c r="M45" s="59">
        <v>594221524</v>
      </c>
      <c r="N45" s="56">
        <v>594221524</v>
      </c>
      <c r="O45" s="59"/>
      <c r="P45" s="57">
        <v>100</v>
      </c>
      <c r="Q45" s="60"/>
      <c r="R45" s="61">
        <v>2.6333003007673557</v>
      </c>
      <c r="S45" s="59">
        <v>573975951</v>
      </c>
      <c r="T45" s="56">
        <v>573975951</v>
      </c>
      <c r="U45" s="59"/>
      <c r="V45" s="57">
        <v>100</v>
      </c>
      <c r="W45" s="60"/>
      <c r="X45" s="69">
        <v>2.555794681563965</v>
      </c>
      <c r="Y45" s="59">
        <v>740485234</v>
      </c>
      <c r="Z45" s="56">
        <v>740485234</v>
      </c>
      <c r="AA45" s="59"/>
      <c r="AB45" s="57">
        <v>100</v>
      </c>
      <c r="AC45" s="60"/>
      <c r="AD45" s="61">
        <v>3.32</v>
      </c>
      <c r="AE45" s="59">
        <v>865241992</v>
      </c>
      <c r="AF45" s="56">
        <v>865241992</v>
      </c>
      <c r="AG45" s="59"/>
      <c r="AH45" s="57">
        <v>100</v>
      </c>
      <c r="AI45" s="60"/>
      <c r="AJ45" s="63">
        <v>3.876203916954704</v>
      </c>
    </row>
    <row r="46" spans="1:36" ht="3" customHeight="1">
      <c r="A46" s="64"/>
      <c r="B46" s="713"/>
      <c r="C46" s="713"/>
      <c r="D46" s="713"/>
      <c r="E46" s="24"/>
      <c r="F46" s="25"/>
      <c r="G46" s="40"/>
      <c r="H46" s="41"/>
      <c r="I46" s="40"/>
      <c r="J46" s="42"/>
      <c r="K46" s="42"/>
      <c r="L46" s="70"/>
      <c r="M46" s="44"/>
      <c r="N46" s="41"/>
      <c r="O46" s="44"/>
      <c r="P46" s="42"/>
      <c r="Q46" s="45"/>
      <c r="R46" s="65"/>
      <c r="S46" s="44"/>
      <c r="T46" s="41"/>
      <c r="U46" s="44"/>
      <c r="V46" s="42"/>
      <c r="W46" s="45"/>
      <c r="X46" s="66"/>
      <c r="Y46" s="44"/>
      <c r="Z46" s="41"/>
      <c r="AA46" s="44"/>
      <c r="AB46" s="42"/>
      <c r="AC46" s="45"/>
      <c r="AD46" s="65"/>
      <c r="AE46" s="44"/>
      <c r="AF46" s="41"/>
      <c r="AG46" s="44"/>
      <c r="AH46" s="42"/>
      <c r="AI46" s="45"/>
      <c r="AJ46" s="71"/>
    </row>
    <row r="47" spans="1:36" s="11" customFormat="1" ht="21" customHeight="1">
      <c r="A47" s="73"/>
      <c r="B47" s="74"/>
      <c r="C47" s="704" t="s">
        <v>43</v>
      </c>
      <c r="D47" s="704"/>
      <c r="E47" s="704"/>
      <c r="F47" s="97"/>
      <c r="G47" s="76">
        <v>644640240</v>
      </c>
      <c r="H47" s="77">
        <v>644640240</v>
      </c>
      <c r="I47" s="76"/>
      <c r="J47" s="78">
        <v>100</v>
      </c>
      <c r="K47" s="78"/>
      <c r="L47" s="79">
        <v>2.82732751676389</v>
      </c>
      <c r="M47" s="80">
        <v>594221524</v>
      </c>
      <c r="N47" s="77">
        <v>594221524</v>
      </c>
      <c r="O47" s="80"/>
      <c r="P47" s="78">
        <v>100</v>
      </c>
      <c r="Q47" s="81"/>
      <c r="R47" s="82">
        <v>2.6333003007673557</v>
      </c>
      <c r="S47" s="80">
        <v>573975951</v>
      </c>
      <c r="T47" s="77">
        <v>573975951</v>
      </c>
      <c r="U47" s="80"/>
      <c r="V47" s="78">
        <v>100</v>
      </c>
      <c r="W47" s="81"/>
      <c r="X47" s="83">
        <v>2.555794681563965</v>
      </c>
      <c r="Y47" s="80">
        <v>740485234</v>
      </c>
      <c r="Z47" s="77">
        <v>740485234</v>
      </c>
      <c r="AA47" s="80"/>
      <c r="AB47" s="78">
        <v>100</v>
      </c>
      <c r="AC47" s="81"/>
      <c r="AD47" s="82">
        <v>3.32</v>
      </c>
      <c r="AE47" s="80">
        <v>865241992</v>
      </c>
      <c r="AF47" s="77">
        <v>865241992</v>
      </c>
      <c r="AG47" s="80"/>
      <c r="AH47" s="78">
        <v>100</v>
      </c>
      <c r="AI47" s="81"/>
      <c r="AJ47" s="84">
        <v>3.876203916954704</v>
      </c>
    </row>
    <row r="48" spans="1:36" ht="3" customHeight="1">
      <c r="A48" s="98"/>
      <c r="B48" s="713"/>
      <c r="C48" s="713"/>
      <c r="D48" s="713"/>
      <c r="E48" s="24"/>
      <c r="F48" s="25"/>
      <c r="G48" s="40"/>
      <c r="H48" s="41"/>
      <c r="I48" s="40"/>
      <c r="J48" s="42"/>
      <c r="K48" s="42"/>
      <c r="L48" s="70"/>
      <c r="M48" s="44"/>
      <c r="N48" s="41"/>
      <c r="O48" s="44"/>
      <c r="P48" s="42"/>
      <c r="Q48" s="45"/>
      <c r="R48" s="65"/>
      <c r="S48" s="44"/>
      <c r="T48" s="41"/>
      <c r="U48" s="44"/>
      <c r="V48" s="42"/>
      <c r="W48" s="45"/>
      <c r="X48" s="66"/>
      <c r="Y48" s="44"/>
      <c r="Z48" s="41"/>
      <c r="AA48" s="44"/>
      <c r="AB48" s="42"/>
      <c r="AC48" s="45"/>
      <c r="AD48" s="65"/>
      <c r="AE48" s="44"/>
      <c r="AF48" s="41"/>
      <c r="AG48" s="44"/>
      <c r="AH48" s="42"/>
      <c r="AI48" s="45"/>
      <c r="AJ48" s="71"/>
    </row>
    <row r="49" spans="1:36" s="11" customFormat="1" ht="21" customHeight="1">
      <c r="A49" s="51"/>
      <c r="B49" s="716" t="s">
        <v>49</v>
      </c>
      <c r="C49" s="761"/>
      <c r="D49" s="761"/>
      <c r="E49" s="53"/>
      <c r="F49" s="54"/>
      <c r="G49" s="55">
        <v>2957025</v>
      </c>
      <c r="H49" s="56">
        <v>2957025</v>
      </c>
      <c r="I49" s="55"/>
      <c r="J49" s="57">
        <v>100</v>
      </c>
      <c r="K49" s="57"/>
      <c r="L49" s="68">
        <v>0.01296921543442392</v>
      </c>
      <c r="M49" s="59">
        <v>2541600</v>
      </c>
      <c r="N49" s="56">
        <v>2541600</v>
      </c>
      <c r="O49" s="59"/>
      <c r="P49" s="57">
        <v>100</v>
      </c>
      <c r="Q49" s="60"/>
      <c r="R49" s="61">
        <v>0.011263132980067397</v>
      </c>
      <c r="S49" s="59">
        <v>2351100</v>
      </c>
      <c r="T49" s="56">
        <v>2351100</v>
      </c>
      <c r="U49" s="59"/>
      <c r="V49" s="57">
        <v>100</v>
      </c>
      <c r="W49" s="60"/>
      <c r="X49" s="69">
        <v>0.010468955825337424</v>
      </c>
      <c r="Y49" s="59">
        <v>2335200</v>
      </c>
      <c r="Z49" s="56">
        <v>2335200</v>
      </c>
      <c r="AA49" s="59"/>
      <c r="AB49" s="57">
        <v>100</v>
      </c>
      <c r="AC49" s="60"/>
      <c r="AD49" s="61">
        <v>0.010489552551870625</v>
      </c>
      <c r="AE49" s="59">
        <v>2352675</v>
      </c>
      <c r="AF49" s="56">
        <v>2352675</v>
      </c>
      <c r="AG49" s="59"/>
      <c r="AH49" s="57">
        <v>100</v>
      </c>
      <c r="AI49" s="60"/>
      <c r="AJ49" s="63">
        <v>0.010539765909005266</v>
      </c>
    </row>
    <row r="50" spans="1:36" ht="3" customHeight="1">
      <c r="A50" s="64"/>
      <c r="B50" s="713"/>
      <c r="C50" s="713"/>
      <c r="D50" s="713"/>
      <c r="E50" s="24"/>
      <c r="F50" s="25"/>
      <c r="G50" s="40"/>
      <c r="H50" s="41"/>
      <c r="I50" s="40"/>
      <c r="J50" s="42"/>
      <c r="K50" s="42"/>
      <c r="L50" s="70"/>
      <c r="M50" s="44"/>
      <c r="N50" s="41"/>
      <c r="O50" s="44"/>
      <c r="P50" s="42"/>
      <c r="Q50" s="45"/>
      <c r="R50" s="65"/>
      <c r="S50" s="44"/>
      <c r="T50" s="41"/>
      <c r="U50" s="44"/>
      <c r="V50" s="42"/>
      <c r="W50" s="45"/>
      <c r="X50" s="66"/>
      <c r="Y50" s="44"/>
      <c r="Z50" s="41"/>
      <c r="AA50" s="44"/>
      <c r="AB50" s="42"/>
      <c r="AC50" s="45"/>
      <c r="AD50" s="65"/>
      <c r="AE50" s="44"/>
      <c r="AF50" s="41"/>
      <c r="AG50" s="44"/>
      <c r="AH50" s="42"/>
      <c r="AI50" s="45"/>
      <c r="AJ50" s="71"/>
    </row>
    <row r="51" spans="1:36" s="11" customFormat="1" ht="21" customHeight="1" thickBot="1">
      <c r="A51" s="99"/>
      <c r="B51" s="100"/>
      <c r="C51" s="763" t="s">
        <v>43</v>
      </c>
      <c r="D51" s="763"/>
      <c r="E51" s="763"/>
      <c r="F51" s="101"/>
      <c r="G51" s="102">
        <v>2957025</v>
      </c>
      <c r="H51" s="103">
        <v>2957025</v>
      </c>
      <c r="I51" s="102"/>
      <c r="J51" s="104">
        <v>100</v>
      </c>
      <c r="K51" s="104"/>
      <c r="L51" s="105">
        <v>0.01296921543442392</v>
      </c>
      <c r="M51" s="106">
        <v>2541600</v>
      </c>
      <c r="N51" s="103">
        <v>2541600</v>
      </c>
      <c r="O51" s="106"/>
      <c r="P51" s="104">
        <v>100</v>
      </c>
      <c r="Q51" s="107"/>
      <c r="R51" s="108">
        <v>0.011263132980067397</v>
      </c>
      <c r="S51" s="106">
        <v>2351100</v>
      </c>
      <c r="T51" s="103">
        <v>2351100</v>
      </c>
      <c r="U51" s="106"/>
      <c r="V51" s="104">
        <v>100</v>
      </c>
      <c r="W51" s="107"/>
      <c r="X51" s="109">
        <v>0.010468955825337424</v>
      </c>
      <c r="Y51" s="106">
        <v>2335200</v>
      </c>
      <c r="Z51" s="103">
        <v>2335200</v>
      </c>
      <c r="AA51" s="106"/>
      <c r="AB51" s="104">
        <v>100</v>
      </c>
      <c r="AC51" s="107"/>
      <c r="AD51" s="108">
        <v>0.010489552551870625</v>
      </c>
      <c r="AE51" s="106">
        <v>2352675</v>
      </c>
      <c r="AF51" s="103">
        <v>2352675</v>
      </c>
      <c r="AG51" s="106"/>
      <c r="AH51" s="104">
        <v>100</v>
      </c>
      <c r="AI51" s="107"/>
      <c r="AJ51" s="110">
        <v>0.010539765909005266</v>
      </c>
    </row>
    <row r="52" spans="1:36" s="11" customFormat="1" ht="3" customHeight="1" thickTop="1">
      <c r="A52" s="98"/>
      <c r="B52" s="713"/>
      <c r="C52" s="713"/>
      <c r="D52" s="713"/>
      <c r="E52" s="24"/>
      <c r="F52" s="25"/>
      <c r="G52" s="40"/>
      <c r="H52" s="41"/>
      <c r="I52" s="40"/>
      <c r="J52" s="42"/>
      <c r="K52" s="42"/>
      <c r="L52" s="70"/>
      <c r="M52" s="44"/>
      <c r="N52" s="41"/>
      <c r="O52" s="44"/>
      <c r="P52" s="42"/>
      <c r="Q52" s="45"/>
      <c r="R52" s="65"/>
      <c r="S52" s="44"/>
      <c r="T52" s="41"/>
      <c r="U52" s="44"/>
      <c r="V52" s="42"/>
      <c r="W52" s="45"/>
      <c r="X52" s="66"/>
      <c r="Y52" s="44"/>
      <c r="Z52" s="41"/>
      <c r="AA52" s="44"/>
      <c r="AB52" s="42"/>
      <c r="AC52" s="45"/>
      <c r="AD52" s="65"/>
      <c r="AE52" s="44"/>
      <c r="AF52" s="41"/>
      <c r="AG52" s="44"/>
      <c r="AH52" s="42"/>
      <c r="AI52" s="45"/>
      <c r="AJ52" s="71"/>
    </row>
    <row r="53" spans="1:36" ht="21" customHeight="1">
      <c r="A53" s="51"/>
      <c r="B53" s="716" t="s">
        <v>50</v>
      </c>
      <c r="C53" s="716"/>
      <c r="D53" s="716"/>
      <c r="E53" s="52"/>
      <c r="F53" s="54"/>
      <c r="G53" s="55">
        <v>24445869631</v>
      </c>
      <c r="H53" s="56">
        <v>22800338347</v>
      </c>
      <c r="I53" s="55"/>
      <c r="J53" s="57">
        <v>93.26867356801539</v>
      </c>
      <c r="K53" s="57"/>
      <c r="L53" s="68">
        <v>100</v>
      </c>
      <c r="M53" s="59">
        <v>24333253906</v>
      </c>
      <c r="N53" s="56">
        <v>22565657393</v>
      </c>
      <c r="O53" s="59"/>
      <c r="P53" s="57">
        <v>92.73588103001649</v>
      </c>
      <c r="Q53" s="60"/>
      <c r="R53" s="61">
        <v>100</v>
      </c>
      <c r="S53" s="59">
        <v>24338695145</v>
      </c>
      <c r="T53" s="56">
        <v>22457827115</v>
      </c>
      <c r="U53" s="59"/>
      <c r="V53" s="57">
        <v>92.27210818495175</v>
      </c>
      <c r="W53" s="60"/>
      <c r="X53" s="69">
        <v>100</v>
      </c>
      <c r="Y53" s="59">
        <v>24308930557</v>
      </c>
      <c r="Z53" s="56">
        <v>22262150730</v>
      </c>
      <c r="AA53" s="59"/>
      <c r="AB53" s="57">
        <v>91.58013215677803</v>
      </c>
      <c r="AC53" s="60"/>
      <c r="AD53" s="61">
        <v>100</v>
      </c>
      <c r="AE53" s="59">
        <v>24353629190</v>
      </c>
      <c r="AF53" s="56">
        <v>22321890451</v>
      </c>
      <c r="AG53" s="59"/>
      <c r="AH53" s="57">
        <v>91.65734715286597</v>
      </c>
      <c r="AI53" s="60"/>
      <c r="AJ53" s="63">
        <v>100</v>
      </c>
    </row>
    <row r="54" spans="1:36" ht="3" customHeight="1">
      <c r="A54" s="64"/>
      <c r="B54" s="713"/>
      <c r="C54" s="713"/>
      <c r="D54" s="713"/>
      <c r="E54" s="24"/>
      <c r="F54" s="25"/>
      <c r="G54" s="40"/>
      <c r="H54" s="41"/>
      <c r="I54" s="40"/>
      <c r="J54" s="42"/>
      <c r="K54" s="42"/>
      <c r="L54" s="70"/>
      <c r="M54" s="44"/>
      <c r="N54" s="41"/>
      <c r="O54" s="44"/>
      <c r="P54" s="42"/>
      <c r="Q54" s="45"/>
      <c r="R54" s="65"/>
      <c r="S54" s="44"/>
      <c r="T54" s="41"/>
      <c r="U54" s="44"/>
      <c r="V54" s="42"/>
      <c r="W54" s="45"/>
      <c r="X54" s="66"/>
      <c r="Y54" s="44"/>
      <c r="Z54" s="41"/>
      <c r="AA54" s="44"/>
      <c r="AB54" s="42"/>
      <c r="AC54" s="45"/>
      <c r="AD54" s="65"/>
      <c r="AE54" s="44"/>
      <c r="AF54" s="41"/>
      <c r="AG54" s="44"/>
      <c r="AH54" s="42"/>
      <c r="AI54" s="45"/>
      <c r="AJ54" s="71"/>
    </row>
    <row r="55" spans="1:36" s="11" customFormat="1" ht="21" customHeight="1">
      <c r="A55" s="67"/>
      <c r="B55" s="53"/>
      <c r="C55" s="715" t="s">
        <v>43</v>
      </c>
      <c r="D55" s="715"/>
      <c r="E55" s="715"/>
      <c r="F55" s="54"/>
      <c r="G55" s="55">
        <v>22907795564</v>
      </c>
      <c r="H55" s="56">
        <v>22427668185</v>
      </c>
      <c r="I55" s="55"/>
      <c r="J55" s="57">
        <v>97.90408737646267</v>
      </c>
      <c r="K55" s="57"/>
      <c r="L55" s="68">
        <v>98.36550600114654</v>
      </c>
      <c r="M55" s="59">
        <v>22759177402</v>
      </c>
      <c r="N55" s="56">
        <v>22210064187</v>
      </c>
      <c r="O55" s="59"/>
      <c r="P55" s="57">
        <v>97.58728883166161</v>
      </c>
      <c r="Q55" s="60"/>
      <c r="R55" s="61">
        <v>98.42418414936004</v>
      </c>
      <c r="S55" s="59">
        <v>22617155672</v>
      </c>
      <c r="T55" s="56">
        <v>22052718715</v>
      </c>
      <c r="U55" s="59"/>
      <c r="V55" s="57">
        <v>97.50438576280052</v>
      </c>
      <c r="W55" s="60"/>
      <c r="X55" s="69">
        <v>98.2</v>
      </c>
      <c r="Y55" s="59">
        <v>22473810664</v>
      </c>
      <c r="Z55" s="56">
        <v>21954347582</v>
      </c>
      <c r="AA55" s="59"/>
      <c r="AB55" s="57">
        <v>97.68858477199814</v>
      </c>
      <c r="AC55" s="60"/>
      <c r="AD55" s="61">
        <v>98.6173701196569</v>
      </c>
      <c r="AE55" s="59">
        <v>22363160562</v>
      </c>
      <c r="AF55" s="56">
        <v>21960095553</v>
      </c>
      <c r="AG55" s="59"/>
      <c r="AH55" s="57">
        <v>98.19763844255137</v>
      </c>
      <c r="AI55" s="60"/>
      <c r="AJ55" s="63">
        <v>98.3791923950429</v>
      </c>
    </row>
    <row r="56" spans="1:36" ht="3" customHeight="1">
      <c r="A56" s="64"/>
      <c r="B56" s="713"/>
      <c r="C56" s="713"/>
      <c r="D56" s="713"/>
      <c r="E56" s="24"/>
      <c r="F56" s="25"/>
      <c r="G56" s="40"/>
      <c r="H56" s="41"/>
      <c r="I56" s="40"/>
      <c r="J56" s="42"/>
      <c r="K56" s="42"/>
      <c r="L56" s="70"/>
      <c r="M56" s="44"/>
      <c r="N56" s="41"/>
      <c r="O56" s="44"/>
      <c r="P56" s="42"/>
      <c r="Q56" s="45"/>
      <c r="R56" s="65"/>
      <c r="S56" s="44"/>
      <c r="T56" s="41"/>
      <c r="U56" s="44"/>
      <c r="V56" s="42"/>
      <c r="W56" s="45"/>
      <c r="X56" s="66"/>
      <c r="Y56" s="44"/>
      <c r="Z56" s="41"/>
      <c r="AA56" s="44"/>
      <c r="AB56" s="42"/>
      <c r="AC56" s="45"/>
      <c r="AD56" s="65"/>
      <c r="AE56" s="44"/>
      <c r="AF56" s="41"/>
      <c r="AG56" s="44"/>
      <c r="AH56" s="42"/>
      <c r="AI56" s="45"/>
      <c r="AJ56" s="71"/>
    </row>
    <row r="57" spans="1:36" s="11" customFormat="1" ht="21" customHeight="1" thickBot="1">
      <c r="A57" s="23"/>
      <c r="B57" s="24"/>
      <c r="C57" s="712" t="s">
        <v>45</v>
      </c>
      <c r="D57" s="712"/>
      <c r="E57" s="712"/>
      <c r="F57" s="35"/>
      <c r="G57" s="111">
        <v>1538074067</v>
      </c>
      <c r="H57" s="112">
        <v>372670162</v>
      </c>
      <c r="I57" s="111"/>
      <c r="J57" s="113">
        <v>24.229662926889464</v>
      </c>
      <c r="K57" s="113"/>
      <c r="L57" s="114">
        <v>1.6344939988534635</v>
      </c>
      <c r="M57" s="115">
        <v>1574076504</v>
      </c>
      <c r="N57" s="112">
        <v>355593206</v>
      </c>
      <c r="O57" s="115"/>
      <c r="P57" s="113">
        <v>22.590592331209844</v>
      </c>
      <c r="Q57" s="116"/>
      <c r="R57" s="117">
        <v>1.5758158506399513</v>
      </c>
      <c r="S57" s="115">
        <v>1721539473</v>
      </c>
      <c r="T57" s="112">
        <v>405108400</v>
      </c>
      <c r="U57" s="115"/>
      <c r="V57" s="113">
        <v>23.531752036684203</v>
      </c>
      <c r="W57" s="116"/>
      <c r="X57" s="118">
        <v>1.8</v>
      </c>
      <c r="Y57" s="115">
        <v>1835119893</v>
      </c>
      <c r="Z57" s="112">
        <v>307803148</v>
      </c>
      <c r="AA57" s="115"/>
      <c r="AB57" s="113">
        <v>16.772917626477934</v>
      </c>
      <c r="AC57" s="116"/>
      <c r="AD57" s="117">
        <v>1.382629880343102</v>
      </c>
      <c r="AE57" s="115">
        <v>1990468628</v>
      </c>
      <c r="AF57" s="112">
        <v>361794898</v>
      </c>
      <c r="AG57" s="115"/>
      <c r="AH57" s="113">
        <v>18.176367761371218</v>
      </c>
      <c r="AI57" s="116"/>
      <c r="AJ57" s="119">
        <v>1.6208076049570967</v>
      </c>
    </row>
    <row r="58" spans="1:18" ht="13.5" customHeight="1">
      <c r="A58" s="717" t="s">
        <v>123</v>
      </c>
      <c r="B58" s="717"/>
      <c r="C58" s="717"/>
      <c r="D58" s="717"/>
      <c r="E58" s="717"/>
      <c r="F58" s="717"/>
      <c r="G58" s="717"/>
      <c r="H58" s="717"/>
      <c r="I58" s="717"/>
      <c r="J58" s="717"/>
      <c r="K58" s="717"/>
      <c r="L58" s="717"/>
      <c r="M58" s="718"/>
      <c r="N58" s="718"/>
      <c r="O58" s="718"/>
      <c r="P58" s="718"/>
      <c r="Q58" s="718"/>
      <c r="R58" s="718"/>
    </row>
    <row r="59" spans="1:17" ht="12">
      <c r="A59" s="11"/>
      <c r="B59" s="11"/>
      <c r="E59" s="11"/>
      <c r="G59" s="120"/>
      <c r="H59" s="120"/>
      <c r="I59" s="120"/>
      <c r="J59" s="15"/>
      <c r="K59" s="15"/>
      <c r="L59" s="15"/>
      <c r="M59" s="120"/>
      <c r="N59" s="120"/>
      <c r="O59" s="120"/>
      <c r="P59" s="15"/>
      <c r="Q59" s="120"/>
    </row>
    <row r="60" spans="1:17" ht="12">
      <c r="A60" s="11"/>
      <c r="B60" s="11"/>
      <c r="E60" s="11"/>
      <c r="G60" s="120"/>
      <c r="H60" s="120"/>
      <c r="I60" s="120"/>
      <c r="J60" s="15"/>
      <c r="K60" s="15"/>
      <c r="L60" s="15"/>
      <c r="M60" s="120"/>
      <c r="N60" s="120"/>
      <c r="O60" s="120"/>
      <c r="P60" s="15"/>
      <c r="Q60" s="120"/>
    </row>
    <row r="61" spans="1:17" ht="12">
      <c r="A61" s="11"/>
      <c r="B61" s="11"/>
      <c r="E61" s="11"/>
      <c r="G61" s="120"/>
      <c r="H61" s="120"/>
      <c r="I61" s="120"/>
      <c r="J61" s="15"/>
      <c r="K61" s="15"/>
      <c r="L61" s="15"/>
      <c r="M61" s="120"/>
      <c r="N61" s="120"/>
      <c r="O61" s="120"/>
      <c r="P61" s="15"/>
      <c r="Q61" s="120"/>
    </row>
    <row r="62" spans="1:18" ht="12">
      <c r="A62" s="11"/>
      <c r="B62" s="11"/>
      <c r="E62" s="11"/>
      <c r="G62" s="120"/>
      <c r="H62" s="120"/>
      <c r="I62" s="120"/>
      <c r="J62" s="15"/>
      <c r="K62" s="15"/>
      <c r="L62" s="121"/>
      <c r="M62" s="120"/>
      <c r="N62" s="120"/>
      <c r="O62" s="120"/>
      <c r="P62" s="15"/>
      <c r="Q62" s="120"/>
      <c r="R62" s="121"/>
    </row>
    <row r="63" spans="1:17" ht="12">
      <c r="A63" s="11"/>
      <c r="B63" s="11"/>
      <c r="E63" s="11"/>
      <c r="G63" s="120"/>
      <c r="H63" s="120"/>
      <c r="I63" s="120"/>
      <c r="J63" s="15"/>
      <c r="K63" s="15"/>
      <c r="L63" s="15"/>
      <c r="M63" s="120"/>
      <c r="N63" s="120"/>
      <c r="O63" s="120"/>
      <c r="P63" s="15"/>
      <c r="Q63" s="120"/>
    </row>
    <row r="64" spans="12:13" ht="12">
      <c r="L64" s="15"/>
      <c r="M64" s="120"/>
    </row>
    <row r="65" spans="12:13" ht="12">
      <c r="L65" s="15"/>
      <c r="M65" s="120"/>
    </row>
    <row r="66" spans="12:13" ht="12">
      <c r="L66" s="15"/>
      <c r="M66" s="120"/>
    </row>
  </sheetData>
  <mergeCells count="69">
    <mergeCell ref="B30:D30"/>
    <mergeCell ref="B32:D32"/>
    <mergeCell ref="B56:D56"/>
    <mergeCell ref="B34:D34"/>
    <mergeCell ref="B36:D36"/>
    <mergeCell ref="C51:E51"/>
    <mergeCell ref="C35:E35"/>
    <mergeCell ref="B38:D38"/>
    <mergeCell ref="B40:D40"/>
    <mergeCell ref="B49:D49"/>
    <mergeCell ref="B53:D53"/>
    <mergeCell ref="B11:D11"/>
    <mergeCell ref="B12:D12"/>
    <mergeCell ref="B14:D14"/>
    <mergeCell ref="B16:D16"/>
    <mergeCell ref="B24:D24"/>
    <mergeCell ref="B26:D26"/>
    <mergeCell ref="D17:E17"/>
    <mergeCell ref="B28:D28"/>
    <mergeCell ref="O7:Q9"/>
    <mergeCell ref="M7:M9"/>
    <mergeCell ref="N7:N9"/>
    <mergeCell ref="I7:K9"/>
    <mergeCell ref="C19:E19"/>
    <mergeCell ref="D23:E23"/>
    <mergeCell ref="H7:H9"/>
    <mergeCell ref="G7:G9"/>
    <mergeCell ref="B18:D18"/>
    <mergeCell ref="B20:D20"/>
    <mergeCell ref="B22:D22"/>
    <mergeCell ref="B10:D10"/>
    <mergeCell ref="B50:D50"/>
    <mergeCell ref="C55:E55"/>
    <mergeCell ref="C37:E37"/>
    <mergeCell ref="C41:E41"/>
    <mergeCell ref="C43:E43"/>
    <mergeCell ref="B44:D44"/>
    <mergeCell ref="B46:D46"/>
    <mergeCell ref="B52:D52"/>
    <mergeCell ref="B54:D54"/>
    <mergeCell ref="B42:D42"/>
    <mergeCell ref="A58:R58"/>
    <mergeCell ref="C27:E27"/>
    <mergeCell ref="D15:E15"/>
    <mergeCell ref="C13:E13"/>
    <mergeCell ref="C31:E31"/>
    <mergeCell ref="D21:E21"/>
    <mergeCell ref="C29:E29"/>
    <mergeCell ref="B48:D48"/>
    <mergeCell ref="C57:E57"/>
    <mergeCell ref="C47:E47"/>
    <mergeCell ref="Z7:Z9"/>
    <mergeCell ref="AA7:AC9"/>
    <mergeCell ref="AE6:AJ6"/>
    <mergeCell ref="AE7:AE9"/>
    <mergeCell ref="AF7:AF9"/>
    <mergeCell ref="AG7:AI9"/>
    <mergeCell ref="S7:S9"/>
    <mergeCell ref="T7:T9"/>
    <mergeCell ref="U7:W9"/>
    <mergeCell ref="Y7:Y9"/>
    <mergeCell ref="A1:AK1"/>
    <mergeCell ref="A3:AK3"/>
    <mergeCell ref="AH5:AK5"/>
    <mergeCell ref="S6:X6"/>
    <mergeCell ref="Y6:AD6"/>
    <mergeCell ref="M6:R6"/>
    <mergeCell ref="G6:L6"/>
    <mergeCell ref="O5:R5"/>
  </mergeCells>
  <printOptions horizontalCentered="1"/>
  <pageMargins left="0.7874015748031497" right="0.7874015748031497" top="0.7874015748031497" bottom="0.7874015748031497" header="0.5118110236220472" footer="0.5118110236220472"/>
  <pageSetup fitToHeight="3" horizontalDpi="600" verticalDpi="600" orientation="landscape" paperSize="8" scale="78" r:id="rId2"/>
  <drawing r:id="rId1"/>
</worksheet>
</file>

<file path=xl/worksheets/sheet10.xml><?xml version="1.0" encoding="utf-8"?>
<worksheet xmlns="http://schemas.openxmlformats.org/spreadsheetml/2006/main" xmlns:r="http://schemas.openxmlformats.org/officeDocument/2006/relationships">
  <dimension ref="A1:O37"/>
  <sheetViews>
    <sheetView showGridLines="0" view="pageBreakPreview" zoomScaleSheetLayoutView="100" workbookViewId="0" topLeftCell="A19">
      <selection activeCell="A37" sqref="A37:H37"/>
    </sheetView>
  </sheetViews>
  <sheetFormatPr defaultColWidth="9.00390625" defaultRowHeight="13.5"/>
  <cols>
    <col min="1" max="1" width="0.74609375" style="3" customWidth="1"/>
    <col min="2" max="2" width="18.00390625" style="3" customWidth="1"/>
    <col min="3" max="3" width="0.74609375" style="3" customWidth="1"/>
    <col min="4" max="5" width="13.375" style="1" customWidth="1"/>
    <col min="6" max="8" width="13.375" style="3" customWidth="1"/>
    <col min="9" max="9" width="8.00390625" style="1" customWidth="1"/>
    <col min="10" max="13" width="6.25390625" style="1" customWidth="1"/>
    <col min="14" max="15" width="9.00390625" style="1" customWidth="1"/>
    <col min="16" max="16" width="1.875" style="1" customWidth="1"/>
    <col min="17" max="16384" width="9.00390625" style="1" customWidth="1"/>
  </cols>
  <sheetData>
    <row r="1" spans="1:8" ht="15.75" customHeight="1">
      <c r="A1" s="971" t="s">
        <v>289</v>
      </c>
      <c r="B1" s="971"/>
      <c r="C1" s="971"/>
      <c r="D1" s="971"/>
      <c r="E1" s="971"/>
      <c r="F1" s="971"/>
      <c r="G1" s="971"/>
      <c r="H1" s="1205"/>
    </row>
    <row r="2" spans="1:8" ht="12" customHeight="1">
      <c r="A2" s="543"/>
      <c r="B2" s="543"/>
      <c r="C2" s="543"/>
      <c r="D2" s="543"/>
      <c r="E2" s="543"/>
      <c r="F2" s="543"/>
      <c r="G2" s="543"/>
      <c r="H2" s="543"/>
    </row>
    <row r="3" spans="1:8" ht="12.75" customHeight="1" thickBot="1">
      <c r="A3" s="542"/>
      <c r="B3" s="542"/>
      <c r="C3" s="542"/>
      <c r="D3" s="541"/>
      <c r="E3" s="541"/>
      <c r="F3" s="542"/>
      <c r="G3" s="542"/>
      <c r="H3" s="542"/>
    </row>
    <row r="4" spans="1:14" ht="16.5" customHeight="1">
      <c r="A4" s="595"/>
      <c r="B4" s="596" t="s">
        <v>21</v>
      </c>
      <c r="C4" s="597"/>
      <c r="D4" s="1215">
        <v>19</v>
      </c>
      <c r="E4" s="1217">
        <v>20</v>
      </c>
      <c r="F4" s="1219">
        <v>21</v>
      </c>
      <c r="G4" s="1223">
        <v>22</v>
      </c>
      <c r="H4" s="1225">
        <v>23</v>
      </c>
      <c r="I4" s="3"/>
      <c r="J4" s="3"/>
      <c r="K4" s="3"/>
      <c r="L4" s="3"/>
      <c r="M4" s="3"/>
      <c r="N4" s="3"/>
    </row>
    <row r="5" spans="1:14" ht="16.5" customHeight="1" thickBot="1">
      <c r="A5" s="598"/>
      <c r="B5" s="599" t="s">
        <v>19</v>
      </c>
      <c r="C5" s="600"/>
      <c r="D5" s="1216"/>
      <c r="E5" s="1218"/>
      <c r="F5" s="1220"/>
      <c r="G5" s="1224"/>
      <c r="H5" s="1226"/>
      <c r="I5" s="3"/>
      <c r="J5" s="3"/>
      <c r="K5" s="3"/>
      <c r="L5" s="3"/>
      <c r="M5" s="3"/>
      <c r="N5" s="3"/>
    </row>
    <row r="6" spans="1:14" ht="10.5" customHeight="1">
      <c r="A6" s="603"/>
      <c r="B6" s="604"/>
      <c r="C6" s="605"/>
      <c r="D6" s="606"/>
      <c r="E6" s="607"/>
      <c r="F6" s="607"/>
      <c r="G6" s="607"/>
      <c r="H6" s="608"/>
      <c r="I6" s="3"/>
      <c r="J6" s="3"/>
      <c r="K6" s="3"/>
      <c r="L6" s="3"/>
      <c r="M6" s="3"/>
      <c r="N6" s="3"/>
    </row>
    <row r="7" spans="1:14" ht="18" customHeight="1">
      <c r="A7" s="603"/>
      <c r="B7" s="609" t="s">
        <v>115</v>
      </c>
      <c r="C7" s="605"/>
      <c r="D7" s="610">
        <v>195463990</v>
      </c>
      <c r="E7" s="611">
        <v>180893881</v>
      </c>
      <c r="F7" s="611">
        <v>174713825</v>
      </c>
      <c r="G7" s="611">
        <v>202495030</v>
      </c>
      <c r="H7" s="612">
        <v>190075725</v>
      </c>
      <c r="I7" s="3"/>
      <c r="J7" s="3"/>
      <c r="K7" s="3"/>
      <c r="L7" s="3"/>
      <c r="M7" s="3"/>
      <c r="N7" s="3"/>
    </row>
    <row r="8" spans="1:14" ht="14.25" customHeight="1">
      <c r="A8" s="613"/>
      <c r="B8" s="614" t="s">
        <v>290</v>
      </c>
      <c r="C8" s="615"/>
      <c r="D8" s="616"/>
      <c r="E8" s="617"/>
      <c r="F8" s="617"/>
      <c r="G8" s="617"/>
      <c r="H8" s="618"/>
      <c r="I8" s="3"/>
      <c r="J8" s="3"/>
      <c r="K8" s="3"/>
      <c r="L8" s="3"/>
      <c r="M8" s="3"/>
      <c r="N8" s="3"/>
    </row>
    <row r="9" spans="1:14" ht="11.25" customHeight="1">
      <c r="A9" s="603"/>
      <c r="B9" s="606"/>
      <c r="C9" s="605"/>
      <c r="D9" s="619"/>
      <c r="E9" s="620"/>
      <c r="F9" s="620"/>
      <c r="G9" s="620"/>
      <c r="H9" s="621"/>
      <c r="I9" s="3"/>
      <c r="J9" s="3"/>
      <c r="K9" s="3"/>
      <c r="L9" s="3"/>
      <c r="M9" s="3"/>
      <c r="N9" s="3"/>
    </row>
    <row r="10" spans="1:14" ht="15.75" customHeight="1">
      <c r="A10" s="603"/>
      <c r="B10" s="609"/>
      <c r="C10" s="605"/>
      <c r="D10" s="622" t="s">
        <v>291</v>
      </c>
      <c r="E10" s="623" t="s">
        <v>291</v>
      </c>
      <c r="F10" s="623" t="s">
        <v>292</v>
      </c>
      <c r="G10" s="623" t="s">
        <v>292</v>
      </c>
      <c r="H10" s="624" t="s">
        <v>292</v>
      </c>
      <c r="I10" s="3"/>
      <c r="J10" s="3"/>
      <c r="K10" s="3"/>
      <c r="L10" s="3"/>
      <c r="M10" s="3"/>
      <c r="N10" s="3"/>
    </row>
    <row r="11" spans="1:14" ht="14.25" customHeight="1">
      <c r="A11" s="603"/>
      <c r="B11" s="1221" t="s">
        <v>117</v>
      </c>
      <c r="C11" s="605"/>
      <c r="D11" s="604"/>
      <c r="E11" s="625"/>
      <c r="F11" s="625"/>
      <c r="G11" s="625"/>
      <c r="H11" s="626"/>
      <c r="I11" s="3"/>
      <c r="J11" s="3"/>
      <c r="K11" s="3"/>
      <c r="L11" s="3"/>
      <c r="M11" s="3"/>
      <c r="N11" s="3"/>
    </row>
    <row r="12" spans="1:14" ht="24" customHeight="1">
      <c r="A12" s="603"/>
      <c r="B12" s="1222"/>
      <c r="C12" s="605"/>
      <c r="D12" s="627" t="s">
        <v>295</v>
      </c>
      <c r="E12" s="628" t="s">
        <v>295</v>
      </c>
      <c r="F12" s="628" t="s">
        <v>133</v>
      </c>
      <c r="G12" s="628" t="s">
        <v>134</v>
      </c>
      <c r="H12" s="629" t="s">
        <v>134</v>
      </c>
      <c r="I12" s="3"/>
      <c r="J12" s="3"/>
      <c r="K12" s="3"/>
      <c r="L12" s="3"/>
      <c r="M12" s="3"/>
      <c r="N12" s="3"/>
    </row>
    <row r="13" spans="1:14" ht="3.75" customHeight="1">
      <c r="A13" s="603"/>
      <c r="B13" s="606"/>
      <c r="C13" s="605"/>
      <c r="D13" s="630"/>
      <c r="E13" s="631"/>
      <c r="F13" s="631"/>
      <c r="G13" s="631"/>
      <c r="H13" s="632"/>
      <c r="I13" s="3"/>
      <c r="J13" s="4"/>
      <c r="K13" s="3"/>
      <c r="L13" s="3"/>
      <c r="M13" s="3"/>
      <c r="N13" s="3"/>
    </row>
    <row r="14" spans="1:14" ht="15.75" customHeight="1">
      <c r="A14" s="603"/>
      <c r="B14" s="606"/>
      <c r="C14" s="605"/>
      <c r="D14" s="633" t="s">
        <v>135</v>
      </c>
      <c r="E14" s="634" t="s">
        <v>135</v>
      </c>
      <c r="F14" s="634" t="s">
        <v>135</v>
      </c>
      <c r="G14" s="634" t="s">
        <v>135</v>
      </c>
      <c r="H14" s="635" t="s">
        <v>135</v>
      </c>
      <c r="I14" s="3"/>
      <c r="J14" s="3"/>
      <c r="K14" s="3"/>
      <c r="L14" s="3"/>
      <c r="M14" s="3"/>
      <c r="N14" s="3"/>
    </row>
    <row r="15" spans="1:14" ht="6.75" customHeight="1">
      <c r="A15" s="603"/>
      <c r="B15" s="606"/>
      <c r="C15" s="605"/>
      <c r="D15" s="636"/>
      <c r="E15" s="637"/>
      <c r="F15" s="637"/>
      <c r="G15" s="637"/>
      <c r="H15" s="638"/>
      <c r="I15" s="3"/>
      <c r="J15" s="3"/>
      <c r="K15" s="3"/>
      <c r="L15" s="3"/>
      <c r="M15" s="3"/>
      <c r="N15" s="3"/>
    </row>
    <row r="16" spans="1:14" ht="18.75" customHeight="1">
      <c r="A16" s="639"/>
      <c r="B16" s="640"/>
      <c r="C16" s="641"/>
      <c r="D16" s="640"/>
      <c r="E16" s="642"/>
      <c r="F16" s="642"/>
      <c r="G16" s="642"/>
      <c r="H16" s="643"/>
      <c r="I16" s="5"/>
      <c r="J16" s="5"/>
      <c r="K16" s="5"/>
      <c r="L16" s="5"/>
      <c r="M16" s="5"/>
      <c r="N16" s="3"/>
    </row>
    <row r="17" spans="1:14" ht="18.75" customHeight="1">
      <c r="A17" s="603"/>
      <c r="B17" s="609" t="s">
        <v>5</v>
      </c>
      <c r="C17" s="605"/>
      <c r="D17" s="610">
        <v>644640240</v>
      </c>
      <c r="E17" s="611">
        <v>594221524</v>
      </c>
      <c r="F17" s="611">
        <v>573975951</v>
      </c>
      <c r="G17" s="611">
        <v>740485234</v>
      </c>
      <c r="H17" s="612">
        <v>865241992</v>
      </c>
      <c r="I17" s="3"/>
      <c r="J17" s="3"/>
      <c r="K17" s="3"/>
      <c r="L17" s="3"/>
      <c r="M17" s="3"/>
      <c r="N17" s="3"/>
    </row>
    <row r="18" spans="1:14" ht="18.75" customHeight="1">
      <c r="A18" s="644"/>
      <c r="B18" s="614" t="s">
        <v>296</v>
      </c>
      <c r="C18" s="645"/>
      <c r="D18" s="646"/>
      <c r="E18" s="647"/>
      <c r="F18" s="647"/>
      <c r="G18" s="647"/>
      <c r="H18" s="648"/>
      <c r="I18" s="3"/>
      <c r="J18" s="3"/>
      <c r="K18" s="3"/>
      <c r="L18" s="3"/>
      <c r="M18" s="3"/>
      <c r="N18" s="3"/>
    </row>
    <row r="19" spans="1:14" ht="18.75" customHeight="1">
      <c r="A19" s="603"/>
      <c r="B19" s="630"/>
      <c r="C19" s="605"/>
      <c r="D19" s="640"/>
      <c r="E19" s="642"/>
      <c r="F19" s="642"/>
      <c r="G19" s="642"/>
      <c r="H19" s="643"/>
      <c r="I19" s="3"/>
      <c r="J19" s="3"/>
      <c r="K19" s="3"/>
      <c r="L19" s="3"/>
      <c r="M19" s="3"/>
      <c r="N19" s="3"/>
    </row>
    <row r="20" spans="1:14" ht="18.75" customHeight="1">
      <c r="A20" s="603"/>
      <c r="B20" s="609" t="s">
        <v>119</v>
      </c>
      <c r="C20" s="605"/>
      <c r="D20" s="610">
        <v>53720020</v>
      </c>
      <c r="E20" s="611">
        <v>49518460</v>
      </c>
      <c r="F20" s="611">
        <v>47831329</v>
      </c>
      <c r="G20" s="611">
        <v>61707102</v>
      </c>
      <c r="H20" s="612">
        <v>72103499</v>
      </c>
      <c r="I20" s="3"/>
      <c r="J20" s="3"/>
      <c r="K20" s="3"/>
      <c r="L20" s="3"/>
      <c r="M20" s="3"/>
      <c r="N20" s="3"/>
    </row>
    <row r="21" spans="1:14" ht="18.75" customHeight="1">
      <c r="A21" s="644"/>
      <c r="B21" s="614" t="s">
        <v>118</v>
      </c>
      <c r="C21" s="645"/>
      <c r="D21" s="649"/>
      <c r="E21" s="650"/>
      <c r="F21" s="650"/>
      <c r="G21" s="650"/>
      <c r="H21" s="651"/>
      <c r="I21" s="3"/>
      <c r="J21" s="3"/>
      <c r="K21" s="3"/>
      <c r="L21" s="3"/>
      <c r="M21" s="3"/>
      <c r="N21" s="3"/>
    </row>
    <row r="22" spans="1:14" ht="18.75" customHeight="1">
      <c r="A22" s="603"/>
      <c r="B22" s="630"/>
      <c r="C22" s="605"/>
      <c r="D22" s="640"/>
      <c r="E22" s="642"/>
      <c r="F22" s="642"/>
      <c r="G22" s="642"/>
      <c r="H22" s="643"/>
      <c r="I22" s="3"/>
      <c r="J22" s="3"/>
      <c r="K22" s="3"/>
      <c r="L22" s="3"/>
      <c r="M22" s="3"/>
      <c r="N22" s="3"/>
    </row>
    <row r="23" spans="1:14" ht="18.75" customHeight="1">
      <c r="A23" s="603"/>
      <c r="B23" s="609" t="s">
        <v>127</v>
      </c>
      <c r="C23" s="605"/>
      <c r="D23" s="610">
        <v>1566</v>
      </c>
      <c r="E23" s="611">
        <v>1420</v>
      </c>
      <c r="F23" s="611">
        <v>1355</v>
      </c>
      <c r="G23" s="611">
        <f>+G7/129678</f>
        <v>1561.5218464195932</v>
      </c>
      <c r="H23" s="612">
        <v>1448</v>
      </c>
      <c r="I23" s="3"/>
      <c r="J23" s="3"/>
      <c r="K23" s="3"/>
      <c r="L23" s="3"/>
      <c r="M23" s="3"/>
      <c r="N23" s="3"/>
    </row>
    <row r="24" spans="1:14" ht="18.75" customHeight="1">
      <c r="A24" s="644"/>
      <c r="B24" s="614" t="s">
        <v>116</v>
      </c>
      <c r="C24" s="645"/>
      <c r="D24" s="649"/>
      <c r="E24" s="650"/>
      <c r="F24" s="650"/>
      <c r="G24" s="650"/>
      <c r="H24" s="651"/>
      <c r="I24" s="3"/>
      <c r="J24" s="3"/>
      <c r="K24" s="3"/>
      <c r="L24" s="3"/>
      <c r="M24" s="3"/>
      <c r="N24" s="3"/>
    </row>
    <row r="25" spans="1:14" ht="18.75" customHeight="1">
      <c r="A25" s="603"/>
      <c r="B25" s="630"/>
      <c r="C25" s="605"/>
      <c r="D25" s="604"/>
      <c r="E25" s="625"/>
      <c r="F25" s="625"/>
      <c r="G25" s="625"/>
      <c r="H25" s="626"/>
      <c r="I25" s="3"/>
      <c r="J25" s="3"/>
      <c r="K25" s="3"/>
      <c r="L25" s="3"/>
      <c r="M25" s="3"/>
      <c r="N25" s="3"/>
    </row>
    <row r="26" spans="1:15" ht="18.75" customHeight="1">
      <c r="A26" s="603"/>
      <c r="B26" s="609" t="s">
        <v>128</v>
      </c>
      <c r="C26" s="605"/>
      <c r="D26" s="610">
        <v>5163</v>
      </c>
      <c r="E26" s="611">
        <v>4664</v>
      </c>
      <c r="F26" s="611">
        <v>4453</v>
      </c>
      <c r="G26" s="611">
        <f>+G17/129678</f>
        <v>5710.183947932572</v>
      </c>
      <c r="H26" s="612">
        <v>6591</v>
      </c>
      <c r="I26" s="3"/>
      <c r="J26" s="3"/>
      <c r="K26" s="3"/>
      <c r="L26" s="3"/>
      <c r="M26" s="3"/>
      <c r="N26" s="3"/>
      <c r="O26" s="3"/>
    </row>
    <row r="27" spans="1:14" ht="18.75" customHeight="1">
      <c r="A27" s="644"/>
      <c r="B27" s="614" t="s">
        <v>118</v>
      </c>
      <c r="C27" s="645"/>
      <c r="D27" s="646"/>
      <c r="E27" s="647"/>
      <c r="F27" s="647"/>
      <c r="G27" s="647"/>
      <c r="H27" s="648"/>
      <c r="I27" s="3"/>
      <c r="J27" s="3"/>
      <c r="K27" s="3"/>
      <c r="L27" s="3"/>
      <c r="M27" s="3"/>
      <c r="N27" s="3"/>
    </row>
    <row r="28" spans="1:14" ht="18.75" customHeight="1">
      <c r="A28" s="603"/>
      <c r="B28" s="609" t="s">
        <v>120</v>
      </c>
      <c r="C28" s="605"/>
      <c r="D28" s="604"/>
      <c r="E28" s="625"/>
      <c r="F28" s="625"/>
      <c r="G28" s="625"/>
      <c r="H28" s="626"/>
      <c r="I28" s="3"/>
      <c r="J28" s="3"/>
      <c r="K28" s="3"/>
      <c r="L28" s="3"/>
      <c r="M28" s="3"/>
      <c r="N28" s="3"/>
    </row>
    <row r="29" spans="1:14" ht="18.75" customHeight="1">
      <c r="A29" s="603"/>
      <c r="B29" s="609" t="s">
        <v>121</v>
      </c>
      <c r="C29" s="605"/>
      <c r="D29" s="610">
        <v>2145</v>
      </c>
      <c r="E29" s="611">
        <v>1781</v>
      </c>
      <c r="F29" s="611">
        <v>1671</v>
      </c>
      <c r="G29" s="611">
        <f>+G7/104981</f>
        <v>1928.8731294234194</v>
      </c>
      <c r="H29" s="612">
        <v>1793</v>
      </c>
      <c r="I29" s="3"/>
      <c r="J29" s="3"/>
      <c r="K29" s="3"/>
      <c r="L29" s="3"/>
      <c r="M29" s="3"/>
      <c r="N29" s="3"/>
    </row>
    <row r="30" spans="1:14" ht="18.75" customHeight="1">
      <c r="A30" s="644"/>
      <c r="B30" s="614" t="s">
        <v>116</v>
      </c>
      <c r="C30" s="645"/>
      <c r="D30" s="646"/>
      <c r="E30" s="647"/>
      <c r="F30" s="647"/>
      <c r="G30" s="647"/>
      <c r="H30" s="648"/>
      <c r="I30" s="3"/>
      <c r="J30" s="3"/>
      <c r="K30" s="3"/>
      <c r="L30" s="3"/>
      <c r="M30" s="3"/>
      <c r="N30" s="3"/>
    </row>
    <row r="31" spans="1:14" ht="18.75" customHeight="1">
      <c r="A31" s="603"/>
      <c r="B31" s="609" t="s">
        <v>120</v>
      </c>
      <c r="C31" s="605"/>
      <c r="D31" s="604"/>
      <c r="E31" s="625"/>
      <c r="F31" s="625"/>
      <c r="G31" s="625"/>
      <c r="H31" s="626"/>
      <c r="I31" s="3"/>
      <c r="J31" s="3"/>
      <c r="K31" s="3"/>
      <c r="L31" s="3"/>
      <c r="M31" s="3"/>
      <c r="N31" s="3"/>
    </row>
    <row r="32" spans="1:14" ht="18.75" customHeight="1">
      <c r="A32" s="603"/>
      <c r="B32" s="609" t="s">
        <v>20</v>
      </c>
      <c r="C32" s="605"/>
      <c r="D32" s="610">
        <v>7074</v>
      </c>
      <c r="E32" s="611">
        <v>5850</v>
      </c>
      <c r="F32" s="611">
        <v>5490</v>
      </c>
      <c r="G32" s="611">
        <f>+G17/104981</f>
        <v>7053.516674445852</v>
      </c>
      <c r="H32" s="612">
        <v>8163</v>
      </c>
      <c r="I32" s="3"/>
      <c r="J32" s="3"/>
      <c r="K32" s="3"/>
      <c r="L32" s="3"/>
      <c r="M32" s="3"/>
      <c r="N32" s="3"/>
    </row>
    <row r="33" spans="1:14" ht="18.75" customHeight="1" thickBot="1">
      <c r="A33" s="598"/>
      <c r="B33" s="652" t="s">
        <v>118</v>
      </c>
      <c r="C33" s="600"/>
      <c r="D33" s="601"/>
      <c r="E33" s="602"/>
      <c r="F33" s="602"/>
      <c r="G33" s="602"/>
      <c r="H33" s="653"/>
      <c r="I33" s="3"/>
      <c r="J33" s="3"/>
      <c r="K33" s="3"/>
      <c r="L33" s="3"/>
      <c r="M33" s="3"/>
      <c r="N33" s="3"/>
    </row>
    <row r="34" spans="1:14" s="7" customFormat="1" ht="13.5" customHeight="1">
      <c r="A34" s="1214" t="s">
        <v>293</v>
      </c>
      <c r="B34" s="1214"/>
      <c r="C34" s="1214"/>
      <c r="D34" s="1214"/>
      <c r="E34" s="1214"/>
      <c r="F34" s="1214"/>
      <c r="G34" s="1214"/>
      <c r="H34" s="917"/>
      <c r="I34" s="6"/>
      <c r="J34" s="6"/>
      <c r="K34" s="6"/>
      <c r="L34" s="6"/>
      <c r="M34" s="6"/>
      <c r="N34" s="6"/>
    </row>
    <row r="35" spans="1:8" s="7" customFormat="1" ht="13.5" customHeight="1">
      <c r="A35" s="1213" t="s">
        <v>126</v>
      </c>
      <c r="B35" s="1213"/>
      <c r="C35" s="1213"/>
      <c r="D35" s="1213"/>
      <c r="E35" s="1213"/>
      <c r="F35" s="1213"/>
      <c r="G35" s="1213"/>
      <c r="H35" s="1212"/>
    </row>
    <row r="36" spans="1:8" s="7" customFormat="1" ht="13.5" customHeight="1">
      <c r="A36" s="1211" t="s">
        <v>297</v>
      </c>
      <c r="B36" s="1211"/>
      <c r="C36" s="1211"/>
      <c r="D36" s="1211"/>
      <c r="E36" s="1211"/>
      <c r="F36" s="1211"/>
      <c r="G36" s="1211"/>
      <c r="H36" s="1212"/>
    </row>
    <row r="37" spans="1:8" ht="13.5" customHeight="1">
      <c r="A37" s="1211" t="s">
        <v>294</v>
      </c>
      <c r="B37" s="1211"/>
      <c r="C37" s="1211"/>
      <c r="D37" s="1211"/>
      <c r="E37" s="1211"/>
      <c r="F37" s="1211"/>
      <c r="G37" s="1211"/>
      <c r="H37" s="1212"/>
    </row>
  </sheetData>
  <mergeCells count="11">
    <mergeCell ref="A37:H37"/>
    <mergeCell ref="H4:H5"/>
    <mergeCell ref="A1:H1"/>
    <mergeCell ref="A36:H36"/>
    <mergeCell ref="A35:H35"/>
    <mergeCell ref="A34:H34"/>
    <mergeCell ref="D4:D5"/>
    <mergeCell ref="E4:E5"/>
    <mergeCell ref="F4:F5"/>
    <mergeCell ref="B11:B12"/>
    <mergeCell ref="G4:G5"/>
  </mergeCells>
  <printOptions horizontalCentered="1"/>
  <pageMargins left="0.7874015748031497" right="0.9055118110236221" top="0.7874015748031497" bottom="0.7874015748031497" header="0.5118110236220472" footer="0.5118110236220472"/>
  <pageSetup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dimension ref="A1:AI21"/>
  <sheetViews>
    <sheetView showGridLines="0" view="pageBreakPreview" zoomScaleSheetLayoutView="100" workbookViewId="0" topLeftCell="A1">
      <selection activeCell="C18" sqref="C18:F18"/>
    </sheetView>
  </sheetViews>
  <sheetFormatPr defaultColWidth="9.00390625" defaultRowHeight="13.5"/>
  <cols>
    <col min="1" max="1" width="7.875" style="317" customWidth="1"/>
    <col min="2" max="2" width="1.00390625" style="317" customWidth="1"/>
    <col min="3" max="3" width="10.625" style="316" customWidth="1"/>
    <col min="4" max="4" width="0.875" style="316" customWidth="1"/>
    <col min="5" max="5" width="10.625" style="317" customWidth="1"/>
    <col min="6" max="6" width="0.875" style="317" customWidth="1"/>
    <col min="7" max="7" width="10.625" style="316" customWidth="1"/>
    <col min="8" max="8" width="0.875" style="316" customWidth="1"/>
    <col min="9" max="9" width="10.625" style="316" customWidth="1"/>
    <col min="10" max="10" width="0.875" style="316" customWidth="1"/>
    <col min="11" max="11" width="10.625" style="316" customWidth="1"/>
    <col min="12" max="12" width="0.875" style="316" customWidth="1"/>
    <col min="13" max="13" width="10.625" style="316" customWidth="1"/>
    <col min="14" max="14" width="0.875" style="316" customWidth="1"/>
    <col min="15" max="15" width="10.625" style="316" customWidth="1"/>
    <col min="16" max="16" width="0.875" style="316" customWidth="1"/>
    <col min="17" max="17" width="10.625" style="317" customWidth="1"/>
    <col min="18" max="18" width="0.875" style="316" customWidth="1"/>
    <col min="19" max="19" width="10.00390625" style="316" customWidth="1"/>
    <col min="20" max="20" width="2.00390625" style="316" customWidth="1"/>
    <col min="21" max="21" width="10.50390625" style="316" customWidth="1"/>
    <col min="22" max="22" width="2.125" style="316" customWidth="1"/>
    <col min="23" max="23" width="10.625" style="316" customWidth="1"/>
    <col min="24" max="24" width="2.50390625" style="316" customWidth="1"/>
    <col min="25" max="25" width="12.75390625" style="316" customWidth="1"/>
    <col min="26" max="26" width="1.875" style="316" customWidth="1"/>
    <col min="27" max="27" width="11.25390625" style="316" customWidth="1"/>
    <col min="28" max="28" width="1.25" style="316" customWidth="1"/>
    <col min="29" max="29" width="11.00390625" style="316" customWidth="1"/>
    <col min="30" max="30" width="1.4921875" style="316" customWidth="1"/>
    <col min="31" max="31" width="11.625" style="316" customWidth="1"/>
    <col min="32" max="32" width="3.375" style="316" customWidth="1"/>
    <col min="33" max="33" width="2.625" style="316" customWidth="1"/>
    <col min="34" max="16384" width="9.00390625" style="316" customWidth="1"/>
  </cols>
  <sheetData>
    <row r="1" spans="1:35" ht="15.75" customHeight="1">
      <c r="A1" s="971" t="s">
        <v>298</v>
      </c>
      <c r="B1" s="971"/>
      <c r="C1" s="971"/>
      <c r="D1" s="971"/>
      <c r="E1" s="971"/>
      <c r="F1" s="971"/>
      <c r="G1" s="971"/>
      <c r="H1" s="971"/>
      <c r="I1" s="971"/>
      <c r="J1" s="971"/>
      <c r="K1" s="971"/>
      <c r="L1" s="971"/>
      <c r="M1" s="971"/>
      <c r="N1" s="971"/>
      <c r="O1" s="971"/>
      <c r="P1" s="971"/>
      <c r="Q1" s="971"/>
      <c r="R1" s="971"/>
      <c r="S1" s="971"/>
      <c r="T1" s="971"/>
      <c r="U1" s="971"/>
      <c r="V1" s="971"/>
      <c r="W1" s="971"/>
      <c r="X1" s="971"/>
      <c r="Y1" s="971"/>
      <c r="Z1" s="971"/>
      <c r="AA1" s="971"/>
      <c r="AB1" s="971"/>
      <c r="AC1" s="971"/>
      <c r="AD1" s="971"/>
      <c r="AE1" s="971"/>
      <c r="AF1" s="971"/>
      <c r="AG1" s="971"/>
      <c r="AH1" s="971"/>
      <c r="AI1" s="971"/>
    </row>
    <row r="2" spans="1:19" ht="12" customHeight="1">
      <c r="A2" s="419"/>
      <c r="B2" s="8"/>
      <c r="C2" s="8"/>
      <c r="D2" s="8"/>
      <c r="E2" s="8"/>
      <c r="F2" s="8"/>
      <c r="G2" s="8"/>
      <c r="H2" s="8"/>
      <c r="I2" s="8"/>
      <c r="J2" s="8"/>
      <c r="K2" s="8"/>
      <c r="L2" s="8"/>
      <c r="M2" s="8"/>
      <c r="N2" s="8"/>
      <c r="O2" s="8"/>
      <c r="P2" s="8"/>
      <c r="Q2" s="8"/>
      <c r="R2" s="8"/>
      <c r="S2" s="8"/>
    </row>
    <row r="3" ht="12" customHeight="1" thickBot="1"/>
    <row r="4" spans="1:34" ht="18" customHeight="1">
      <c r="A4" s="320"/>
      <c r="B4" s="655"/>
      <c r="C4" s="655"/>
      <c r="D4" s="655"/>
      <c r="E4" s="321" t="s">
        <v>122</v>
      </c>
      <c r="F4" s="656"/>
      <c r="G4" s="1270" t="s">
        <v>299</v>
      </c>
      <c r="H4" s="1240"/>
      <c r="I4" s="1239" t="s">
        <v>300</v>
      </c>
      <c r="J4" s="1240"/>
      <c r="K4" s="1239" t="s">
        <v>301</v>
      </c>
      <c r="L4" s="1240"/>
      <c r="M4" s="1239" t="s">
        <v>302</v>
      </c>
      <c r="N4" s="1240"/>
      <c r="O4" s="1239" t="s">
        <v>303</v>
      </c>
      <c r="P4" s="1240"/>
      <c r="Q4" s="1239" t="s">
        <v>304</v>
      </c>
      <c r="R4" s="1268"/>
      <c r="S4" s="1239" t="s">
        <v>326</v>
      </c>
      <c r="T4" s="1246"/>
      <c r="U4" s="1239" t="s">
        <v>327</v>
      </c>
      <c r="V4" s="1246"/>
      <c r="W4" s="1239" t="s">
        <v>328</v>
      </c>
      <c r="X4" s="1240"/>
      <c r="Y4" s="1239" t="s">
        <v>329</v>
      </c>
      <c r="Z4" s="1240"/>
      <c r="AA4" s="1239" t="s">
        <v>330</v>
      </c>
      <c r="AB4" s="1240"/>
      <c r="AC4" s="1239" t="s">
        <v>331</v>
      </c>
      <c r="AD4" s="1240"/>
      <c r="AE4" s="1239" t="s">
        <v>332</v>
      </c>
      <c r="AF4" s="1240"/>
      <c r="AG4" s="1239" t="s">
        <v>333</v>
      </c>
      <c r="AH4" s="1244"/>
    </row>
    <row r="5" spans="1:34" ht="18" customHeight="1" thickBot="1">
      <c r="A5" s="657" t="s">
        <v>305</v>
      </c>
      <c r="B5" s="658"/>
      <c r="C5" s="658" t="s">
        <v>311</v>
      </c>
      <c r="D5" s="658"/>
      <c r="E5" s="658"/>
      <c r="F5" s="659"/>
      <c r="G5" s="968"/>
      <c r="H5" s="1242"/>
      <c r="I5" s="1243"/>
      <c r="J5" s="1242"/>
      <c r="K5" s="1243"/>
      <c r="L5" s="1242"/>
      <c r="M5" s="1243"/>
      <c r="N5" s="1242"/>
      <c r="O5" s="1243"/>
      <c r="P5" s="1242"/>
      <c r="Q5" s="1243"/>
      <c r="R5" s="1269"/>
      <c r="S5" s="1247"/>
      <c r="T5" s="1248"/>
      <c r="U5" s="1247"/>
      <c r="V5" s="1248"/>
      <c r="W5" s="1241"/>
      <c r="X5" s="1242"/>
      <c r="Y5" s="1241"/>
      <c r="Z5" s="1242"/>
      <c r="AA5" s="1241"/>
      <c r="AB5" s="1242"/>
      <c r="AC5" s="1241"/>
      <c r="AD5" s="1242"/>
      <c r="AE5" s="1243"/>
      <c r="AF5" s="1242"/>
      <c r="AG5" s="1243" t="s">
        <v>334</v>
      </c>
      <c r="AH5" s="1245"/>
    </row>
    <row r="6" spans="1:34" ht="24" customHeight="1">
      <c r="A6" s="1264" t="s">
        <v>306</v>
      </c>
      <c r="B6" s="1265"/>
      <c r="C6" s="1261" t="s">
        <v>312</v>
      </c>
      <c r="D6" s="1262"/>
      <c r="E6" s="1262"/>
      <c r="F6" s="1263"/>
      <c r="G6" s="660">
        <v>3001</v>
      </c>
      <c r="H6" s="397"/>
      <c r="I6" s="661">
        <v>2922</v>
      </c>
      <c r="J6" s="397"/>
      <c r="K6" s="661">
        <v>3128</v>
      </c>
      <c r="L6" s="397"/>
      <c r="M6" s="661">
        <v>2757</v>
      </c>
      <c r="N6" s="397"/>
      <c r="O6" s="661">
        <v>3162</v>
      </c>
      <c r="P6" s="397"/>
      <c r="Q6" s="661">
        <v>3689</v>
      </c>
      <c r="R6" s="660"/>
      <c r="S6" s="661">
        <v>2910</v>
      </c>
      <c r="T6" s="397"/>
      <c r="U6" s="660">
        <v>2953</v>
      </c>
      <c r="V6" s="397"/>
      <c r="W6" s="660">
        <v>3167</v>
      </c>
      <c r="X6" s="660"/>
      <c r="Y6" s="661">
        <v>3362</v>
      </c>
      <c r="Z6" s="397"/>
      <c r="AA6" s="661">
        <v>3921</v>
      </c>
      <c r="AB6" s="397"/>
      <c r="AC6" s="661">
        <v>2422</v>
      </c>
      <c r="AD6" s="660"/>
      <c r="AE6" s="661">
        <v>37393</v>
      </c>
      <c r="AF6" s="668"/>
      <c r="AG6" s="1237">
        <v>92.8</v>
      </c>
      <c r="AH6" s="1238"/>
    </row>
    <row r="7" spans="1:34" ht="24" customHeight="1">
      <c r="A7" s="1264"/>
      <c r="B7" s="1265"/>
      <c r="C7" s="1252" t="s">
        <v>313</v>
      </c>
      <c r="D7" s="1253"/>
      <c r="E7" s="1253"/>
      <c r="F7" s="1254"/>
      <c r="G7" s="662">
        <v>2768</v>
      </c>
      <c r="H7" s="663"/>
      <c r="I7" s="664">
        <v>2712</v>
      </c>
      <c r="J7" s="663"/>
      <c r="K7" s="664">
        <v>2891</v>
      </c>
      <c r="L7" s="663"/>
      <c r="M7" s="664">
        <v>2555</v>
      </c>
      <c r="N7" s="663"/>
      <c r="O7" s="664">
        <v>2948</v>
      </c>
      <c r="P7" s="663"/>
      <c r="Q7" s="664">
        <v>3476</v>
      </c>
      <c r="R7" s="742"/>
      <c r="S7" s="664">
        <v>2691</v>
      </c>
      <c r="T7" s="663"/>
      <c r="U7" s="662">
        <v>2760</v>
      </c>
      <c r="V7" s="663"/>
      <c r="W7" s="662">
        <v>2972</v>
      </c>
      <c r="X7" s="662"/>
      <c r="Y7" s="664">
        <v>3124</v>
      </c>
      <c r="Z7" s="663"/>
      <c r="AA7" s="664">
        <v>3621</v>
      </c>
      <c r="AB7" s="663"/>
      <c r="AC7" s="664">
        <v>2378</v>
      </c>
      <c r="AD7" s="662"/>
      <c r="AE7" s="664">
        <v>34896</v>
      </c>
      <c r="AF7" s="669"/>
      <c r="AG7" s="1229">
        <v>92.6</v>
      </c>
      <c r="AH7" s="1236"/>
    </row>
    <row r="8" spans="1:34" ht="24" customHeight="1">
      <c r="A8" s="1266"/>
      <c r="B8" s="1267"/>
      <c r="C8" s="1258" t="s">
        <v>314</v>
      </c>
      <c r="D8" s="1259"/>
      <c r="E8" s="1259"/>
      <c r="F8" s="1260"/>
      <c r="G8" s="665">
        <v>231825</v>
      </c>
      <c r="H8" s="366"/>
      <c r="I8" s="383">
        <v>233025</v>
      </c>
      <c r="J8" s="366"/>
      <c r="K8" s="383">
        <v>241425</v>
      </c>
      <c r="L8" s="366"/>
      <c r="M8" s="383">
        <v>219075</v>
      </c>
      <c r="N8" s="366"/>
      <c r="O8" s="383">
        <v>254550</v>
      </c>
      <c r="P8" s="366"/>
      <c r="Q8" s="383">
        <v>294300</v>
      </c>
      <c r="R8" s="743"/>
      <c r="S8" s="383">
        <v>228675</v>
      </c>
      <c r="T8" s="366"/>
      <c r="U8" s="665">
        <v>240000</v>
      </c>
      <c r="V8" s="366"/>
      <c r="W8" s="665">
        <v>255750</v>
      </c>
      <c r="X8" s="665"/>
      <c r="Y8" s="383">
        <v>259650</v>
      </c>
      <c r="Z8" s="366"/>
      <c r="AA8" s="383">
        <v>303825</v>
      </c>
      <c r="AB8" s="366"/>
      <c r="AC8" s="383">
        <v>194925</v>
      </c>
      <c r="AD8" s="665"/>
      <c r="AE8" s="383">
        <v>2957025</v>
      </c>
      <c r="AF8" s="666"/>
      <c r="AG8" s="1233">
        <v>91.5</v>
      </c>
      <c r="AH8" s="1234"/>
    </row>
    <row r="9" spans="1:34" ht="24" customHeight="1">
      <c r="A9" s="1271" t="s">
        <v>307</v>
      </c>
      <c r="B9" s="1272"/>
      <c r="C9" s="1249" t="s">
        <v>315</v>
      </c>
      <c r="D9" s="1250"/>
      <c r="E9" s="1250"/>
      <c r="F9" s="1251"/>
      <c r="G9" s="667">
        <v>2860</v>
      </c>
      <c r="H9" s="397"/>
      <c r="I9" s="661">
        <v>2548</v>
      </c>
      <c r="J9" s="397"/>
      <c r="K9" s="661">
        <v>2695</v>
      </c>
      <c r="L9" s="397"/>
      <c r="M9" s="661">
        <v>2356</v>
      </c>
      <c r="N9" s="397"/>
      <c r="O9" s="661">
        <v>2714</v>
      </c>
      <c r="P9" s="397"/>
      <c r="Q9" s="661">
        <v>3398</v>
      </c>
      <c r="R9" s="744"/>
      <c r="S9" s="670">
        <v>2544</v>
      </c>
      <c r="T9" s="377"/>
      <c r="U9" s="667">
        <v>2602</v>
      </c>
      <c r="V9" s="377"/>
      <c r="W9" s="667">
        <v>2894</v>
      </c>
      <c r="X9" s="667"/>
      <c r="Y9" s="670">
        <v>2804</v>
      </c>
      <c r="Z9" s="377"/>
      <c r="AA9" s="670">
        <v>3084</v>
      </c>
      <c r="AB9" s="377"/>
      <c r="AC9" s="670">
        <v>2165</v>
      </c>
      <c r="AD9" s="667"/>
      <c r="AE9" s="670">
        <v>31544</v>
      </c>
      <c r="AF9" s="671"/>
      <c r="AG9" s="1227">
        <v>87.4</v>
      </c>
      <c r="AH9" s="1235"/>
    </row>
    <row r="10" spans="1:34" ht="24" customHeight="1">
      <c r="A10" s="1264"/>
      <c r="B10" s="1265"/>
      <c r="C10" s="1252" t="s">
        <v>316</v>
      </c>
      <c r="D10" s="1253"/>
      <c r="E10" s="1253"/>
      <c r="F10" s="1254"/>
      <c r="G10" s="662">
        <v>2629</v>
      </c>
      <c r="H10" s="663"/>
      <c r="I10" s="664">
        <v>2350</v>
      </c>
      <c r="J10" s="663"/>
      <c r="K10" s="664">
        <v>2481</v>
      </c>
      <c r="L10" s="663"/>
      <c r="M10" s="664">
        <v>2171</v>
      </c>
      <c r="N10" s="663"/>
      <c r="O10" s="664">
        <v>2522</v>
      </c>
      <c r="P10" s="663"/>
      <c r="Q10" s="664">
        <v>3174</v>
      </c>
      <c r="R10" s="745"/>
      <c r="S10" s="664">
        <v>2347</v>
      </c>
      <c r="T10" s="663"/>
      <c r="U10" s="662">
        <v>2424</v>
      </c>
      <c r="V10" s="663"/>
      <c r="W10" s="662">
        <v>2699</v>
      </c>
      <c r="X10" s="662"/>
      <c r="Y10" s="664">
        <v>2563</v>
      </c>
      <c r="Z10" s="663"/>
      <c r="AA10" s="664">
        <v>2867</v>
      </c>
      <c r="AB10" s="663"/>
      <c r="AC10" s="664">
        <v>1979</v>
      </c>
      <c r="AD10" s="662"/>
      <c r="AE10" s="664">
        <v>30206</v>
      </c>
      <c r="AF10" s="669"/>
      <c r="AG10" s="1229">
        <v>86.6</v>
      </c>
      <c r="AH10" s="1236"/>
    </row>
    <row r="11" spans="1:34" ht="24" customHeight="1">
      <c r="A11" s="1266"/>
      <c r="B11" s="1267"/>
      <c r="C11" s="1258" t="s">
        <v>317</v>
      </c>
      <c r="D11" s="1259"/>
      <c r="E11" s="1259"/>
      <c r="F11" s="1260"/>
      <c r="G11" s="660">
        <v>217050</v>
      </c>
      <c r="H11" s="397"/>
      <c r="I11" s="661">
        <v>199950</v>
      </c>
      <c r="J11" s="397"/>
      <c r="K11" s="661">
        <v>205425</v>
      </c>
      <c r="L11" s="397"/>
      <c r="M11" s="661">
        <v>184575</v>
      </c>
      <c r="N11" s="397"/>
      <c r="O11" s="661">
        <v>215175</v>
      </c>
      <c r="P11" s="397"/>
      <c r="Q11" s="661">
        <v>264900</v>
      </c>
      <c r="R11" s="744"/>
      <c r="S11" s="383">
        <v>197475</v>
      </c>
      <c r="T11" s="366"/>
      <c r="U11" s="665">
        <v>208200</v>
      </c>
      <c r="V11" s="366"/>
      <c r="W11" s="665">
        <v>230325</v>
      </c>
      <c r="X11" s="665"/>
      <c r="Y11" s="383">
        <v>213675</v>
      </c>
      <c r="Z11" s="366"/>
      <c r="AA11" s="383">
        <v>242400</v>
      </c>
      <c r="AB11" s="366"/>
      <c r="AC11" s="383">
        <v>162450</v>
      </c>
      <c r="AD11" s="665"/>
      <c r="AE11" s="383">
        <v>2541600</v>
      </c>
      <c r="AF11" s="666"/>
      <c r="AG11" s="1233">
        <v>86</v>
      </c>
      <c r="AH11" s="1234"/>
    </row>
    <row r="12" spans="1:34" ht="24" customHeight="1">
      <c r="A12" s="1271" t="s">
        <v>308</v>
      </c>
      <c r="B12" s="1272"/>
      <c r="C12" s="1249" t="s">
        <v>315</v>
      </c>
      <c r="D12" s="1250"/>
      <c r="E12" s="1250"/>
      <c r="F12" s="1251"/>
      <c r="G12" s="667">
        <v>2453</v>
      </c>
      <c r="H12" s="377"/>
      <c r="I12" s="670">
        <v>2426</v>
      </c>
      <c r="J12" s="377"/>
      <c r="K12" s="670">
        <v>2502</v>
      </c>
      <c r="L12" s="377"/>
      <c r="M12" s="670">
        <v>2349</v>
      </c>
      <c r="N12" s="377"/>
      <c r="O12" s="670">
        <v>2728</v>
      </c>
      <c r="P12" s="377"/>
      <c r="Q12" s="670">
        <v>2993</v>
      </c>
      <c r="R12" s="746"/>
      <c r="S12" s="670">
        <v>2341</v>
      </c>
      <c r="T12" s="377"/>
      <c r="U12" s="667">
        <v>2465</v>
      </c>
      <c r="V12" s="377"/>
      <c r="W12" s="667">
        <v>2628</v>
      </c>
      <c r="X12" s="667"/>
      <c r="Y12" s="670">
        <v>2559</v>
      </c>
      <c r="Z12" s="377"/>
      <c r="AA12" s="670">
        <v>2883</v>
      </c>
      <c r="AB12" s="377"/>
      <c r="AC12" s="670">
        <v>2259</v>
      </c>
      <c r="AD12" s="667"/>
      <c r="AE12" s="670">
        <v>30586</v>
      </c>
      <c r="AF12" s="671"/>
      <c r="AG12" s="1227">
        <v>97</v>
      </c>
      <c r="AH12" s="1235"/>
    </row>
    <row r="13" spans="1:34" ht="24" customHeight="1">
      <c r="A13" s="1264"/>
      <c r="B13" s="1265"/>
      <c r="C13" s="1252" t="s">
        <v>316</v>
      </c>
      <c r="D13" s="1253"/>
      <c r="E13" s="1253"/>
      <c r="F13" s="1254"/>
      <c r="G13" s="662">
        <v>2248</v>
      </c>
      <c r="H13" s="663"/>
      <c r="I13" s="664">
        <v>2232</v>
      </c>
      <c r="J13" s="663"/>
      <c r="K13" s="664">
        <v>2293</v>
      </c>
      <c r="L13" s="663"/>
      <c r="M13" s="664">
        <v>2163</v>
      </c>
      <c r="N13" s="663"/>
      <c r="O13" s="664">
        <v>2508</v>
      </c>
      <c r="P13" s="663"/>
      <c r="Q13" s="664">
        <v>2781</v>
      </c>
      <c r="R13" s="745"/>
      <c r="S13" s="664">
        <v>2158</v>
      </c>
      <c r="T13" s="663"/>
      <c r="U13" s="662">
        <v>2285</v>
      </c>
      <c r="V13" s="663"/>
      <c r="W13" s="662">
        <v>2442</v>
      </c>
      <c r="X13" s="662"/>
      <c r="Y13" s="664">
        <v>2371</v>
      </c>
      <c r="Z13" s="663"/>
      <c r="AA13" s="664">
        <v>2694</v>
      </c>
      <c r="AB13" s="663"/>
      <c r="AC13" s="664">
        <v>2061</v>
      </c>
      <c r="AD13" s="662"/>
      <c r="AE13" s="664">
        <v>28236</v>
      </c>
      <c r="AF13" s="669"/>
      <c r="AG13" s="1229">
        <v>93.5</v>
      </c>
      <c r="AH13" s="1236"/>
    </row>
    <row r="14" spans="1:34" ht="24" customHeight="1">
      <c r="A14" s="1266"/>
      <c r="B14" s="1267"/>
      <c r="C14" s="1258" t="s">
        <v>317</v>
      </c>
      <c r="D14" s="1259"/>
      <c r="E14" s="1259"/>
      <c r="F14" s="1260"/>
      <c r="G14" s="660">
        <v>184500</v>
      </c>
      <c r="H14" s="397"/>
      <c r="I14" s="661">
        <v>187500</v>
      </c>
      <c r="J14" s="397"/>
      <c r="K14" s="661">
        <v>188400</v>
      </c>
      <c r="L14" s="397"/>
      <c r="M14" s="661">
        <v>180675</v>
      </c>
      <c r="N14" s="397"/>
      <c r="O14" s="661">
        <v>208875</v>
      </c>
      <c r="P14" s="397"/>
      <c r="Q14" s="661">
        <v>231375</v>
      </c>
      <c r="R14" s="744"/>
      <c r="S14" s="383">
        <v>180075</v>
      </c>
      <c r="T14" s="366"/>
      <c r="U14" s="665">
        <v>193800</v>
      </c>
      <c r="V14" s="366"/>
      <c r="W14" s="665">
        <v>206850</v>
      </c>
      <c r="X14" s="665"/>
      <c r="Y14" s="383">
        <v>196050</v>
      </c>
      <c r="Z14" s="366"/>
      <c r="AA14" s="383">
        <v>225300</v>
      </c>
      <c r="AB14" s="366"/>
      <c r="AC14" s="383">
        <v>167700</v>
      </c>
      <c r="AD14" s="665"/>
      <c r="AE14" s="383">
        <v>2351100</v>
      </c>
      <c r="AF14" s="666"/>
      <c r="AG14" s="1233">
        <v>92.5</v>
      </c>
      <c r="AH14" s="1234"/>
    </row>
    <row r="15" spans="1:34" ht="24" customHeight="1">
      <c r="A15" s="1271" t="s">
        <v>309</v>
      </c>
      <c r="B15" s="1272"/>
      <c r="C15" s="1249" t="s">
        <v>315</v>
      </c>
      <c r="D15" s="1250"/>
      <c r="E15" s="1250"/>
      <c r="F15" s="1251"/>
      <c r="G15" s="667">
        <v>2621</v>
      </c>
      <c r="H15" s="377"/>
      <c r="I15" s="670">
        <v>2717</v>
      </c>
      <c r="J15" s="377"/>
      <c r="K15" s="670">
        <v>2773</v>
      </c>
      <c r="L15" s="377"/>
      <c r="M15" s="670">
        <v>2481</v>
      </c>
      <c r="N15" s="377"/>
      <c r="O15" s="670">
        <v>2627</v>
      </c>
      <c r="P15" s="377"/>
      <c r="Q15" s="670">
        <v>2643</v>
      </c>
      <c r="R15" s="746"/>
      <c r="S15" s="670">
        <v>2298</v>
      </c>
      <c r="T15" s="377"/>
      <c r="U15" s="667">
        <v>2340</v>
      </c>
      <c r="V15" s="377"/>
      <c r="W15" s="667">
        <v>2436</v>
      </c>
      <c r="X15" s="667"/>
      <c r="Y15" s="670">
        <v>2554</v>
      </c>
      <c r="Z15" s="377"/>
      <c r="AA15" s="670">
        <v>2627</v>
      </c>
      <c r="AB15" s="377"/>
      <c r="AC15" s="670">
        <v>2129</v>
      </c>
      <c r="AD15" s="667"/>
      <c r="AE15" s="670">
        <v>30246</v>
      </c>
      <c r="AF15" s="671"/>
      <c r="AG15" s="1227">
        <v>98.9</v>
      </c>
      <c r="AH15" s="1235"/>
    </row>
    <row r="16" spans="1:34" ht="24" customHeight="1">
      <c r="A16" s="1264"/>
      <c r="B16" s="1265"/>
      <c r="C16" s="1252" t="s">
        <v>316</v>
      </c>
      <c r="D16" s="1253"/>
      <c r="E16" s="1253"/>
      <c r="F16" s="1254"/>
      <c r="G16" s="662">
        <v>2418</v>
      </c>
      <c r="H16" s="663"/>
      <c r="I16" s="664">
        <v>2515</v>
      </c>
      <c r="J16" s="663"/>
      <c r="K16" s="664">
        <v>2560</v>
      </c>
      <c r="L16" s="663"/>
      <c r="M16" s="664">
        <v>2285</v>
      </c>
      <c r="N16" s="663"/>
      <c r="O16" s="664">
        <v>2416</v>
      </c>
      <c r="P16" s="663"/>
      <c r="Q16" s="664">
        <v>2430</v>
      </c>
      <c r="R16" s="745"/>
      <c r="S16" s="664">
        <v>2108</v>
      </c>
      <c r="T16" s="663"/>
      <c r="U16" s="662">
        <v>2146</v>
      </c>
      <c r="V16" s="663"/>
      <c r="W16" s="662">
        <v>2247</v>
      </c>
      <c r="X16" s="662"/>
      <c r="Y16" s="664">
        <v>2361</v>
      </c>
      <c r="Z16" s="663"/>
      <c r="AA16" s="664">
        <v>2430</v>
      </c>
      <c r="AB16" s="663"/>
      <c r="AC16" s="664">
        <v>1938</v>
      </c>
      <c r="AD16" s="662"/>
      <c r="AE16" s="664">
        <v>27854</v>
      </c>
      <c r="AF16" s="669"/>
      <c r="AG16" s="1229">
        <v>98.6</v>
      </c>
      <c r="AH16" s="1236"/>
    </row>
    <row r="17" spans="1:34" ht="24" customHeight="1">
      <c r="A17" s="1266"/>
      <c r="B17" s="1267"/>
      <c r="C17" s="1258" t="s">
        <v>317</v>
      </c>
      <c r="D17" s="1259"/>
      <c r="E17" s="1259"/>
      <c r="F17" s="1260"/>
      <c r="G17" s="660">
        <v>204000</v>
      </c>
      <c r="H17" s="397"/>
      <c r="I17" s="661">
        <v>211800</v>
      </c>
      <c r="J17" s="397"/>
      <c r="K17" s="661">
        <v>220050</v>
      </c>
      <c r="L17" s="397"/>
      <c r="M17" s="661">
        <v>190800</v>
      </c>
      <c r="N17" s="397"/>
      <c r="O17" s="661">
        <v>201900</v>
      </c>
      <c r="P17" s="397"/>
      <c r="Q17" s="661">
        <v>201375</v>
      </c>
      <c r="R17" s="744"/>
      <c r="S17" s="383">
        <v>176700</v>
      </c>
      <c r="T17" s="366"/>
      <c r="U17" s="665">
        <v>180150</v>
      </c>
      <c r="V17" s="366"/>
      <c r="W17" s="665">
        <v>188550</v>
      </c>
      <c r="X17" s="665"/>
      <c r="Y17" s="383">
        <v>199350</v>
      </c>
      <c r="Z17" s="366"/>
      <c r="AA17" s="383">
        <v>203175</v>
      </c>
      <c r="AB17" s="366"/>
      <c r="AC17" s="383">
        <v>157350</v>
      </c>
      <c r="AD17" s="665"/>
      <c r="AE17" s="383">
        <v>2335200</v>
      </c>
      <c r="AF17" s="666"/>
      <c r="AG17" s="1233">
        <v>99.3</v>
      </c>
      <c r="AH17" s="1234"/>
    </row>
    <row r="18" spans="1:34" ht="24" customHeight="1">
      <c r="A18" s="1271" t="s">
        <v>310</v>
      </c>
      <c r="B18" s="1272"/>
      <c r="C18" s="1249" t="s">
        <v>315</v>
      </c>
      <c r="D18" s="1250"/>
      <c r="E18" s="1250"/>
      <c r="F18" s="1251"/>
      <c r="G18" s="672">
        <v>2548</v>
      </c>
      <c r="H18" s="377"/>
      <c r="I18" s="670">
        <v>2625</v>
      </c>
      <c r="J18" s="377"/>
      <c r="K18" s="670">
        <v>2769</v>
      </c>
      <c r="L18" s="377"/>
      <c r="M18" s="670">
        <v>2478</v>
      </c>
      <c r="N18" s="377"/>
      <c r="O18" s="670">
        <v>2574</v>
      </c>
      <c r="P18" s="377"/>
      <c r="Q18" s="670">
        <v>2635</v>
      </c>
      <c r="R18" s="746"/>
      <c r="S18" s="670">
        <v>2472</v>
      </c>
      <c r="T18" s="377"/>
      <c r="U18" s="667">
        <v>2382</v>
      </c>
      <c r="V18" s="377"/>
      <c r="W18" s="667">
        <v>2564</v>
      </c>
      <c r="X18" s="667"/>
      <c r="Y18" s="670">
        <v>2436</v>
      </c>
      <c r="Z18" s="377"/>
      <c r="AA18" s="670">
        <v>2435</v>
      </c>
      <c r="AB18" s="377"/>
      <c r="AC18" s="670">
        <v>2372</v>
      </c>
      <c r="AD18" s="667"/>
      <c r="AE18" s="670">
        <v>30290</v>
      </c>
      <c r="AF18" s="675"/>
      <c r="AG18" s="1227">
        <v>100.1</v>
      </c>
      <c r="AH18" s="1228"/>
    </row>
    <row r="19" spans="1:34" ht="24" customHeight="1">
      <c r="A19" s="1264"/>
      <c r="B19" s="1265"/>
      <c r="C19" s="1252" t="s">
        <v>316</v>
      </c>
      <c r="D19" s="1253"/>
      <c r="E19" s="1253"/>
      <c r="F19" s="1254"/>
      <c r="G19" s="662">
        <v>2347</v>
      </c>
      <c r="H19" s="663"/>
      <c r="I19" s="664">
        <v>2420</v>
      </c>
      <c r="J19" s="663"/>
      <c r="K19" s="664">
        <v>2549</v>
      </c>
      <c r="L19" s="663"/>
      <c r="M19" s="664">
        <v>2273</v>
      </c>
      <c r="N19" s="663"/>
      <c r="O19" s="664">
        <v>2358</v>
      </c>
      <c r="P19" s="663"/>
      <c r="Q19" s="664">
        <v>2415</v>
      </c>
      <c r="R19" s="745"/>
      <c r="S19" s="664">
        <v>2273</v>
      </c>
      <c r="T19" s="663"/>
      <c r="U19" s="662">
        <v>2194</v>
      </c>
      <c r="V19" s="663"/>
      <c r="W19" s="662">
        <v>2373</v>
      </c>
      <c r="X19" s="662"/>
      <c r="Y19" s="664">
        <v>2245</v>
      </c>
      <c r="Z19" s="663"/>
      <c r="AA19" s="664">
        <v>2234</v>
      </c>
      <c r="AB19" s="663"/>
      <c r="AC19" s="664">
        <v>2180</v>
      </c>
      <c r="AD19" s="662"/>
      <c r="AE19" s="664">
        <v>27861</v>
      </c>
      <c r="AF19" s="676"/>
      <c r="AG19" s="1229">
        <v>100</v>
      </c>
      <c r="AH19" s="1230"/>
    </row>
    <row r="20" spans="1:34" ht="24" customHeight="1" thickBot="1">
      <c r="A20" s="967"/>
      <c r="B20" s="1248"/>
      <c r="C20" s="1255" t="s">
        <v>314</v>
      </c>
      <c r="D20" s="1256"/>
      <c r="E20" s="1256"/>
      <c r="F20" s="1257"/>
      <c r="G20" s="673">
        <v>195675</v>
      </c>
      <c r="H20" s="674"/>
      <c r="I20" s="411">
        <v>202350</v>
      </c>
      <c r="J20" s="674"/>
      <c r="K20" s="411">
        <v>215025</v>
      </c>
      <c r="L20" s="674"/>
      <c r="M20" s="411">
        <v>188250</v>
      </c>
      <c r="N20" s="674"/>
      <c r="O20" s="411">
        <v>196725</v>
      </c>
      <c r="P20" s="674"/>
      <c r="Q20" s="411">
        <v>202950</v>
      </c>
      <c r="R20" s="747"/>
      <c r="S20" s="411">
        <v>194475</v>
      </c>
      <c r="T20" s="674"/>
      <c r="U20" s="673">
        <v>187875</v>
      </c>
      <c r="V20" s="674"/>
      <c r="W20" s="673">
        <v>203325</v>
      </c>
      <c r="X20" s="673"/>
      <c r="Y20" s="411">
        <v>192675</v>
      </c>
      <c r="Z20" s="674"/>
      <c r="AA20" s="411">
        <v>189525</v>
      </c>
      <c r="AB20" s="674"/>
      <c r="AC20" s="411">
        <v>183825</v>
      </c>
      <c r="AD20" s="673"/>
      <c r="AE20" s="411">
        <v>2352675</v>
      </c>
      <c r="AF20" s="677"/>
      <c r="AG20" s="1231">
        <v>100.7</v>
      </c>
      <c r="AH20" s="1232"/>
    </row>
    <row r="21" spans="1:8" ht="13.5">
      <c r="A21" s="941" t="s">
        <v>293</v>
      </c>
      <c r="B21" s="941"/>
      <c r="C21" s="941"/>
      <c r="D21" s="941"/>
      <c r="E21" s="941"/>
      <c r="F21" s="941"/>
      <c r="G21" s="941"/>
      <c r="H21" s="876"/>
    </row>
  </sheetData>
  <mergeCells count="52">
    <mergeCell ref="A9:B11"/>
    <mergeCell ref="A12:B14"/>
    <mergeCell ref="A15:B17"/>
    <mergeCell ref="A18:B20"/>
    <mergeCell ref="O4:P5"/>
    <mergeCell ref="A6:B8"/>
    <mergeCell ref="Q4:R5"/>
    <mergeCell ref="G4:H5"/>
    <mergeCell ref="M4:N5"/>
    <mergeCell ref="I4:J5"/>
    <mergeCell ref="C16:F16"/>
    <mergeCell ref="C17:F17"/>
    <mergeCell ref="C6:F6"/>
    <mergeCell ref="C7:F7"/>
    <mergeCell ref="C8:F8"/>
    <mergeCell ref="C13:F13"/>
    <mergeCell ref="C14:F14"/>
    <mergeCell ref="C12:F12"/>
    <mergeCell ref="C15:F15"/>
    <mergeCell ref="K4:L5"/>
    <mergeCell ref="C9:F9"/>
    <mergeCell ref="C10:F10"/>
    <mergeCell ref="C11:F11"/>
    <mergeCell ref="A21:H21"/>
    <mergeCell ref="C18:F18"/>
    <mergeCell ref="C19:F19"/>
    <mergeCell ref="C20:F20"/>
    <mergeCell ref="S4:T5"/>
    <mergeCell ref="U4:V5"/>
    <mergeCell ref="W4:X5"/>
    <mergeCell ref="Y4:Z5"/>
    <mergeCell ref="AA4:AB5"/>
    <mergeCell ref="AC4:AD5"/>
    <mergeCell ref="AE4:AF5"/>
    <mergeCell ref="AG4:AH4"/>
    <mergeCell ref="AG5:AH5"/>
    <mergeCell ref="AG12:AH12"/>
    <mergeCell ref="AG13:AH13"/>
    <mergeCell ref="AG6:AH6"/>
    <mergeCell ref="AG7:AH7"/>
    <mergeCell ref="AG8:AH8"/>
    <mergeCell ref="AG9:AH9"/>
    <mergeCell ref="AG18:AH18"/>
    <mergeCell ref="AG19:AH19"/>
    <mergeCell ref="AG20:AH20"/>
    <mergeCell ref="A1:AI1"/>
    <mergeCell ref="AG14:AH14"/>
    <mergeCell ref="AG15:AH15"/>
    <mergeCell ref="AG16:AH16"/>
    <mergeCell ref="AG17:AH17"/>
    <mergeCell ref="AG10:AH10"/>
    <mergeCell ref="AG11:AH11"/>
  </mergeCells>
  <printOptions horizontalCentered="1"/>
  <pageMargins left="0.9055118110236221" right="0.7874015748031497" top="0.7874015748031497" bottom="0.7874015748031497" header="0.5118110236220472" footer="0.5118110236220472"/>
  <pageSetup horizontalDpi="600" verticalDpi="600" orientation="landscape" paperSize="8" scale="80" r:id="rId2"/>
  <drawing r:id="rId1"/>
</worksheet>
</file>

<file path=xl/worksheets/sheet12.xml><?xml version="1.0" encoding="utf-8"?>
<worksheet xmlns="http://schemas.openxmlformats.org/spreadsheetml/2006/main" xmlns:r="http://schemas.openxmlformats.org/officeDocument/2006/relationships">
  <sheetPr codeName="Sheet3"/>
  <dimension ref="A1:AO30"/>
  <sheetViews>
    <sheetView showGridLines="0" view="pageBreakPreview" zoomScaleSheetLayoutView="100" workbookViewId="0" topLeftCell="A1">
      <selection activeCell="V11" sqref="V11"/>
    </sheetView>
  </sheetViews>
  <sheetFormatPr defaultColWidth="9.00390625" defaultRowHeight="13.5"/>
  <cols>
    <col min="1" max="1" width="0.6171875" style="541" customWidth="1"/>
    <col min="2" max="2" width="3.375" style="542" customWidth="1"/>
    <col min="3" max="3" width="0.6171875" style="542" customWidth="1"/>
    <col min="4" max="4" width="15.50390625" style="541" customWidth="1"/>
    <col min="5" max="5" width="0.74609375" style="542" customWidth="1"/>
    <col min="6" max="6" width="4.375" style="541" customWidth="1"/>
    <col min="7" max="11" width="4.375" style="542" customWidth="1"/>
    <col min="12" max="14" width="4.125" style="542" customWidth="1"/>
    <col min="15" max="17" width="4.375" style="542" customWidth="1"/>
    <col min="18" max="20" width="4.375" style="541" customWidth="1"/>
    <col min="21" max="21" width="1.875" style="541" customWidth="1"/>
    <col min="22" max="16384" width="9.00390625" style="541" customWidth="1"/>
  </cols>
  <sheetData>
    <row r="1" spans="1:20" ht="15.75" customHeight="1">
      <c r="A1" s="971" t="s">
        <v>321</v>
      </c>
      <c r="B1" s="971"/>
      <c r="C1" s="971"/>
      <c r="D1" s="971"/>
      <c r="E1" s="971"/>
      <c r="F1" s="971"/>
      <c r="G1" s="971"/>
      <c r="H1" s="971"/>
      <c r="I1" s="971"/>
      <c r="J1" s="971"/>
      <c r="K1" s="971"/>
      <c r="L1" s="971"/>
      <c r="M1" s="971"/>
      <c r="N1" s="971"/>
      <c r="O1" s="971"/>
      <c r="P1" s="971"/>
      <c r="Q1" s="971"/>
      <c r="R1" s="1329"/>
      <c r="S1" s="1329"/>
      <c r="T1" s="1329"/>
    </row>
    <row r="2" ht="7.5" customHeight="1"/>
    <row r="3" spans="1:20" ht="13.5" customHeight="1" thickBot="1">
      <c r="A3" s="678"/>
      <c r="B3" s="604"/>
      <c r="C3" s="604"/>
      <c r="D3" s="678"/>
      <c r="E3" s="604"/>
      <c r="F3" s="678"/>
      <c r="G3" s="604"/>
      <c r="H3" s="679"/>
      <c r="I3" s="679"/>
      <c r="J3" s="679"/>
      <c r="K3" s="604"/>
      <c r="L3" s="679"/>
      <c r="M3" s="679"/>
      <c r="N3" s="679"/>
      <c r="O3" s="1295"/>
      <c r="P3" s="1296"/>
      <c r="Q3" s="1296"/>
      <c r="R3" s="1295" t="s">
        <v>125</v>
      </c>
      <c r="S3" s="1296"/>
      <c r="T3" s="1296"/>
    </row>
    <row r="4" spans="1:20" ht="15" customHeight="1">
      <c r="A4" s="680"/>
      <c r="B4" s="1334" t="s">
        <v>1</v>
      </c>
      <c r="C4" s="1334"/>
      <c r="D4" s="1334"/>
      <c r="E4" s="681"/>
      <c r="F4" s="1215">
        <v>19</v>
      </c>
      <c r="G4" s="1215"/>
      <c r="H4" s="1223"/>
      <c r="I4" s="1217">
        <v>20</v>
      </c>
      <c r="J4" s="1215"/>
      <c r="K4" s="1223"/>
      <c r="L4" s="1217">
        <v>21</v>
      </c>
      <c r="M4" s="1215"/>
      <c r="N4" s="1223"/>
      <c r="O4" s="1217">
        <v>22</v>
      </c>
      <c r="P4" s="1297"/>
      <c r="Q4" s="1335"/>
      <c r="R4" s="1217">
        <v>23</v>
      </c>
      <c r="S4" s="1297"/>
      <c r="T4" s="1298"/>
    </row>
    <row r="5" spans="1:20" ht="15" customHeight="1" thickBot="1">
      <c r="A5" s="682"/>
      <c r="B5" s="633" t="s">
        <v>27</v>
      </c>
      <c r="C5" s="606"/>
      <c r="D5" s="604"/>
      <c r="E5" s="683"/>
      <c r="F5" s="1216"/>
      <c r="G5" s="1216"/>
      <c r="H5" s="1224"/>
      <c r="I5" s="1218"/>
      <c r="J5" s="1216"/>
      <c r="K5" s="1224"/>
      <c r="L5" s="1218"/>
      <c r="M5" s="1216"/>
      <c r="N5" s="1224"/>
      <c r="O5" s="1299"/>
      <c r="P5" s="1300"/>
      <c r="Q5" s="1336"/>
      <c r="R5" s="1299"/>
      <c r="S5" s="1300"/>
      <c r="T5" s="924"/>
    </row>
    <row r="6" spans="1:20" ht="15" customHeight="1">
      <c r="A6" s="1318" t="s">
        <v>28</v>
      </c>
      <c r="B6" s="1319"/>
      <c r="C6" s="684"/>
      <c r="D6" s="1315" t="s">
        <v>29</v>
      </c>
      <c r="E6" s="597"/>
      <c r="F6" s="1310" t="s">
        <v>322</v>
      </c>
      <c r="G6" s="1302"/>
      <c r="H6" s="1311"/>
      <c r="I6" s="1301" t="s">
        <v>322</v>
      </c>
      <c r="J6" s="1302"/>
      <c r="K6" s="1311"/>
      <c r="L6" s="1301" t="s">
        <v>322</v>
      </c>
      <c r="M6" s="1302"/>
      <c r="N6" s="1311"/>
      <c r="O6" s="1301" t="s">
        <v>322</v>
      </c>
      <c r="P6" s="1302"/>
      <c r="Q6" s="1311"/>
      <c r="R6" s="1301" t="s">
        <v>322</v>
      </c>
      <c r="S6" s="1302"/>
      <c r="T6" s="1303"/>
    </row>
    <row r="7" spans="1:20" ht="15" customHeight="1">
      <c r="A7" s="1320"/>
      <c r="B7" s="1321"/>
      <c r="C7" s="685"/>
      <c r="D7" s="1316"/>
      <c r="E7" s="686"/>
      <c r="F7" s="1287"/>
      <c r="G7" s="1287"/>
      <c r="H7" s="1312"/>
      <c r="I7" s="1286"/>
      <c r="J7" s="1287"/>
      <c r="K7" s="1312"/>
      <c r="L7" s="1286"/>
      <c r="M7" s="1287"/>
      <c r="N7" s="1312"/>
      <c r="O7" s="1286"/>
      <c r="P7" s="1287"/>
      <c r="Q7" s="1312"/>
      <c r="R7" s="1286"/>
      <c r="S7" s="1287"/>
      <c r="T7" s="1288"/>
    </row>
    <row r="8" spans="1:20" ht="27.75" customHeight="1">
      <c r="A8" s="1320"/>
      <c r="B8" s="1321"/>
      <c r="C8" s="687"/>
      <c r="D8" s="688" t="s">
        <v>124</v>
      </c>
      <c r="E8" s="689"/>
      <c r="F8" s="1324" t="s">
        <v>323</v>
      </c>
      <c r="G8" s="1274"/>
      <c r="H8" s="1275"/>
      <c r="I8" s="1273" t="s">
        <v>323</v>
      </c>
      <c r="J8" s="1274"/>
      <c r="K8" s="1275"/>
      <c r="L8" s="1286">
        <v>44906</v>
      </c>
      <c r="M8" s="1287"/>
      <c r="N8" s="1312"/>
      <c r="O8" s="1304">
        <v>79918</v>
      </c>
      <c r="P8" s="1305"/>
      <c r="Q8" s="1337"/>
      <c r="R8" s="1304">
        <v>74808</v>
      </c>
      <c r="S8" s="1305"/>
      <c r="T8" s="1306"/>
    </row>
    <row r="9" spans="1:20" ht="15" customHeight="1">
      <c r="A9" s="1320"/>
      <c r="B9" s="1321"/>
      <c r="C9" s="690"/>
      <c r="D9" s="691" t="s">
        <v>30</v>
      </c>
      <c r="E9" s="692"/>
      <c r="F9" s="1287">
        <v>220534</v>
      </c>
      <c r="G9" s="1287"/>
      <c r="H9" s="1312"/>
      <c r="I9" s="1286">
        <v>216254</v>
      </c>
      <c r="J9" s="1287"/>
      <c r="K9" s="1312"/>
      <c r="L9" s="1286">
        <v>202451</v>
      </c>
      <c r="M9" s="1287"/>
      <c r="N9" s="1312"/>
      <c r="O9" s="1286">
        <v>191622</v>
      </c>
      <c r="P9" s="1287"/>
      <c r="Q9" s="1312"/>
      <c r="R9" s="1286">
        <v>194155</v>
      </c>
      <c r="S9" s="1287"/>
      <c r="T9" s="1288"/>
    </row>
    <row r="10" spans="1:20" ht="15" customHeight="1">
      <c r="A10" s="1320"/>
      <c r="B10" s="1321"/>
      <c r="C10" s="685"/>
      <c r="D10" s="693" t="s">
        <v>31</v>
      </c>
      <c r="E10" s="686"/>
      <c r="F10" s="1287"/>
      <c r="G10" s="1287"/>
      <c r="H10" s="1312"/>
      <c r="I10" s="1286"/>
      <c r="J10" s="1287"/>
      <c r="K10" s="1312"/>
      <c r="L10" s="1286"/>
      <c r="M10" s="1287"/>
      <c r="N10" s="1312"/>
      <c r="O10" s="1286"/>
      <c r="P10" s="1287"/>
      <c r="Q10" s="1312"/>
      <c r="R10" s="1286"/>
      <c r="S10" s="1287"/>
      <c r="T10" s="1288"/>
    </row>
    <row r="11" spans="1:20" ht="15" customHeight="1">
      <c r="A11" s="1320"/>
      <c r="B11" s="1321"/>
      <c r="C11" s="690"/>
      <c r="D11" s="694" t="s">
        <v>32</v>
      </c>
      <c r="E11" s="692"/>
      <c r="F11" s="1287">
        <v>76188</v>
      </c>
      <c r="G11" s="1287"/>
      <c r="H11" s="1312"/>
      <c r="I11" s="1286">
        <v>69491</v>
      </c>
      <c r="J11" s="1287"/>
      <c r="K11" s="1312"/>
      <c r="L11" s="1286">
        <v>30832</v>
      </c>
      <c r="M11" s="1287"/>
      <c r="N11" s="1312"/>
      <c r="O11" s="1286">
        <v>1</v>
      </c>
      <c r="P11" s="1287"/>
      <c r="Q11" s="1312"/>
      <c r="R11" s="1286">
        <v>1</v>
      </c>
      <c r="S11" s="1287"/>
      <c r="T11" s="1288"/>
    </row>
    <row r="12" spans="1:20" ht="15" customHeight="1">
      <c r="A12" s="1322"/>
      <c r="B12" s="1323"/>
      <c r="C12" s="647"/>
      <c r="D12" s="695" t="s">
        <v>31</v>
      </c>
      <c r="E12" s="645"/>
      <c r="F12" s="1290"/>
      <c r="G12" s="1290"/>
      <c r="H12" s="1313"/>
      <c r="I12" s="1289"/>
      <c r="J12" s="1290"/>
      <c r="K12" s="1313"/>
      <c r="L12" s="1289"/>
      <c r="M12" s="1290"/>
      <c r="N12" s="1313"/>
      <c r="O12" s="1289"/>
      <c r="P12" s="1290"/>
      <c r="Q12" s="1313"/>
      <c r="R12" s="1289"/>
      <c r="S12" s="1290"/>
      <c r="T12" s="1291"/>
    </row>
    <row r="13" spans="1:20" ht="27.75" customHeight="1">
      <c r="A13" s="696"/>
      <c r="B13" s="1317" t="s">
        <v>33</v>
      </c>
      <c r="C13" s="1317"/>
      <c r="D13" s="1317"/>
      <c r="E13" s="697"/>
      <c r="F13" s="1293">
        <v>198326</v>
      </c>
      <c r="G13" s="1293"/>
      <c r="H13" s="1314"/>
      <c r="I13" s="1292">
        <v>177425</v>
      </c>
      <c r="J13" s="1293"/>
      <c r="K13" s="1314"/>
      <c r="L13" s="1292">
        <v>150454</v>
      </c>
      <c r="M13" s="1293"/>
      <c r="N13" s="1314"/>
      <c r="O13" s="1292">
        <v>140917</v>
      </c>
      <c r="P13" s="1293"/>
      <c r="Q13" s="1314"/>
      <c r="R13" s="1292">
        <v>115732</v>
      </c>
      <c r="S13" s="1293"/>
      <c r="T13" s="1294"/>
    </row>
    <row r="14" spans="1:20" ht="27.75" customHeight="1">
      <c r="A14" s="696"/>
      <c r="B14" s="1317" t="s">
        <v>34</v>
      </c>
      <c r="C14" s="1317"/>
      <c r="D14" s="1317"/>
      <c r="E14" s="697"/>
      <c r="F14" s="1293">
        <v>175154</v>
      </c>
      <c r="G14" s="1293"/>
      <c r="H14" s="1314"/>
      <c r="I14" s="1292">
        <v>69795</v>
      </c>
      <c r="J14" s="1293"/>
      <c r="K14" s="1314"/>
      <c r="L14" s="1292">
        <v>56449</v>
      </c>
      <c r="M14" s="1293"/>
      <c r="N14" s="1314"/>
      <c r="O14" s="1292">
        <v>66793</v>
      </c>
      <c r="P14" s="1293"/>
      <c r="Q14" s="1314"/>
      <c r="R14" s="1292">
        <v>75060</v>
      </c>
      <c r="S14" s="1293"/>
      <c r="T14" s="1294"/>
    </row>
    <row r="15" spans="1:20" ht="15" customHeight="1">
      <c r="A15" s="639"/>
      <c r="B15" s="1326" t="s">
        <v>35</v>
      </c>
      <c r="C15" s="1326"/>
      <c r="D15" s="1326"/>
      <c r="E15" s="683"/>
      <c r="F15" s="1277">
        <v>108306</v>
      </c>
      <c r="G15" s="1277"/>
      <c r="H15" s="1308"/>
      <c r="I15" s="1276">
        <v>24770</v>
      </c>
      <c r="J15" s="1277"/>
      <c r="K15" s="1308"/>
      <c r="L15" s="1276">
        <v>26101</v>
      </c>
      <c r="M15" s="1277"/>
      <c r="N15" s="1308"/>
      <c r="O15" s="1276">
        <v>22475</v>
      </c>
      <c r="P15" s="1277"/>
      <c r="Q15" s="1308"/>
      <c r="R15" s="1276">
        <v>16704</v>
      </c>
      <c r="S15" s="1277"/>
      <c r="T15" s="1278"/>
    </row>
    <row r="16" spans="1:20" ht="15" customHeight="1">
      <c r="A16" s="698"/>
      <c r="B16" s="1328" t="s">
        <v>36</v>
      </c>
      <c r="C16" s="1328"/>
      <c r="D16" s="1328"/>
      <c r="E16" s="697"/>
      <c r="F16" s="1280"/>
      <c r="G16" s="1280"/>
      <c r="H16" s="1309"/>
      <c r="I16" s="1279"/>
      <c r="J16" s="1280"/>
      <c r="K16" s="1309"/>
      <c r="L16" s="1279"/>
      <c r="M16" s="1280"/>
      <c r="N16" s="1309"/>
      <c r="O16" s="1279"/>
      <c r="P16" s="1280"/>
      <c r="Q16" s="1309"/>
      <c r="R16" s="1279"/>
      <c r="S16" s="1280"/>
      <c r="T16" s="1281"/>
    </row>
    <row r="17" spans="1:20" ht="15" customHeight="1">
      <c r="A17" s="639"/>
      <c r="B17" s="1326" t="s">
        <v>37</v>
      </c>
      <c r="C17" s="1326"/>
      <c r="D17" s="1326"/>
      <c r="E17" s="683"/>
      <c r="F17" s="1277">
        <v>1085807</v>
      </c>
      <c r="G17" s="1277"/>
      <c r="H17" s="1308"/>
      <c r="I17" s="1276">
        <v>1046897</v>
      </c>
      <c r="J17" s="1277"/>
      <c r="K17" s="1308"/>
      <c r="L17" s="1276">
        <v>1105182</v>
      </c>
      <c r="M17" s="1277"/>
      <c r="N17" s="1308"/>
      <c r="O17" s="1276">
        <v>1103283</v>
      </c>
      <c r="P17" s="1277"/>
      <c r="Q17" s="1308"/>
      <c r="R17" s="1276">
        <v>1107100</v>
      </c>
      <c r="S17" s="1277"/>
      <c r="T17" s="1278"/>
    </row>
    <row r="18" spans="1:20" ht="15" customHeight="1">
      <c r="A18" s="698"/>
      <c r="B18" s="1328" t="s">
        <v>36</v>
      </c>
      <c r="C18" s="1328"/>
      <c r="D18" s="1328"/>
      <c r="E18" s="697"/>
      <c r="F18" s="1280"/>
      <c r="G18" s="1280"/>
      <c r="H18" s="1309"/>
      <c r="I18" s="1279"/>
      <c r="J18" s="1280"/>
      <c r="K18" s="1309"/>
      <c r="L18" s="1279"/>
      <c r="M18" s="1280"/>
      <c r="N18" s="1309"/>
      <c r="O18" s="1279"/>
      <c r="P18" s="1280"/>
      <c r="Q18" s="1309"/>
      <c r="R18" s="1279"/>
      <c r="S18" s="1280"/>
      <c r="T18" s="1281"/>
    </row>
    <row r="19" spans="1:20" ht="15" customHeight="1">
      <c r="A19" s="639"/>
      <c r="B19" s="1326" t="s">
        <v>38</v>
      </c>
      <c r="C19" s="1326"/>
      <c r="D19" s="1326"/>
      <c r="E19" s="683"/>
      <c r="F19" s="1277">
        <v>1504</v>
      </c>
      <c r="G19" s="1277"/>
      <c r="H19" s="1308"/>
      <c r="I19" s="1276">
        <v>1956</v>
      </c>
      <c r="J19" s="1277"/>
      <c r="K19" s="1308"/>
      <c r="L19" s="1276">
        <v>1967</v>
      </c>
      <c r="M19" s="1277"/>
      <c r="N19" s="1308"/>
      <c r="O19" s="1276">
        <v>1907</v>
      </c>
      <c r="P19" s="1277"/>
      <c r="Q19" s="1308"/>
      <c r="R19" s="1276">
        <v>3232</v>
      </c>
      <c r="S19" s="1277"/>
      <c r="T19" s="1278"/>
    </row>
    <row r="20" spans="1:20" ht="15" customHeight="1">
      <c r="A20" s="682"/>
      <c r="B20" s="1328" t="s">
        <v>36</v>
      </c>
      <c r="C20" s="1328"/>
      <c r="D20" s="1328"/>
      <c r="E20" s="697"/>
      <c r="F20" s="1280"/>
      <c r="G20" s="1280"/>
      <c r="H20" s="1309"/>
      <c r="I20" s="1279"/>
      <c r="J20" s="1280"/>
      <c r="K20" s="1309"/>
      <c r="L20" s="1279"/>
      <c r="M20" s="1280"/>
      <c r="N20" s="1309"/>
      <c r="O20" s="1279"/>
      <c r="P20" s="1280"/>
      <c r="Q20" s="1309"/>
      <c r="R20" s="1279"/>
      <c r="S20" s="1280"/>
      <c r="T20" s="1281"/>
    </row>
    <row r="21" spans="1:20" ht="15" customHeight="1">
      <c r="A21" s="639"/>
      <c r="B21" s="1326" t="s">
        <v>39</v>
      </c>
      <c r="C21" s="1326"/>
      <c r="D21" s="1326"/>
      <c r="E21" s="683"/>
      <c r="F21" s="1277" t="s">
        <v>318</v>
      </c>
      <c r="G21" s="1277"/>
      <c r="H21" s="1308"/>
      <c r="I21" s="1276">
        <v>147</v>
      </c>
      <c r="J21" s="1277"/>
      <c r="K21" s="1308"/>
      <c r="L21" s="1276" t="s">
        <v>318</v>
      </c>
      <c r="M21" s="1277"/>
      <c r="N21" s="1308"/>
      <c r="O21" s="1276">
        <v>219</v>
      </c>
      <c r="P21" s="1277"/>
      <c r="Q21" s="1308"/>
      <c r="R21" s="1285" t="s">
        <v>324</v>
      </c>
      <c r="S21" s="1277"/>
      <c r="T21" s="1278"/>
    </row>
    <row r="22" spans="1:20" ht="15" customHeight="1">
      <c r="A22" s="698"/>
      <c r="B22" s="1328" t="s">
        <v>36</v>
      </c>
      <c r="C22" s="1328"/>
      <c r="D22" s="1328"/>
      <c r="E22" s="697"/>
      <c r="F22" s="1280"/>
      <c r="G22" s="1280"/>
      <c r="H22" s="1309"/>
      <c r="I22" s="1279"/>
      <c r="J22" s="1280"/>
      <c r="K22" s="1309"/>
      <c r="L22" s="1279"/>
      <c r="M22" s="1280"/>
      <c r="N22" s="1309"/>
      <c r="O22" s="1279"/>
      <c r="P22" s="1280"/>
      <c r="Q22" s="1309"/>
      <c r="R22" s="1279"/>
      <c r="S22" s="1280"/>
      <c r="T22" s="1281"/>
    </row>
    <row r="23" spans="1:41" ht="15" customHeight="1">
      <c r="A23" s="639"/>
      <c r="B23" s="1326" t="s">
        <v>40</v>
      </c>
      <c r="C23" s="1326"/>
      <c r="D23" s="1326"/>
      <c r="E23" s="683"/>
      <c r="F23" s="1277">
        <v>255510</v>
      </c>
      <c r="G23" s="1277"/>
      <c r="H23" s="1308"/>
      <c r="I23" s="1276">
        <v>237345</v>
      </c>
      <c r="J23" s="1277"/>
      <c r="K23" s="1308"/>
      <c r="L23" s="1276">
        <v>141007</v>
      </c>
      <c r="M23" s="1277"/>
      <c r="N23" s="1308"/>
      <c r="O23" s="1276">
        <v>121232</v>
      </c>
      <c r="P23" s="1277"/>
      <c r="Q23" s="1308"/>
      <c r="R23" s="1276">
        <v>104283</v>
      </c>
      <c r="S23" s="1277"/>
      <c r="T23" s="1278"/>
      <c r="U23" s="151"/>
      <c r="V23" s="151"/>
      <c r="W23" s="151"/>
      <c r="X23" s="151"/>
      <c r="Y23" s="151"/>
      <c r="Z23" s="151"/>
      <c r="AA23" s="151"/>
      <c r="AB23" s="151"/>
      <c r="AC23" s="151"/>
      <c r="AD23" s="151"/>
      <c r="AE23" s="151"/>
      <c r="AF23" s="151"/>
      <c r="AG23" s="151"/>
      <c r="AH23" s="151"/>
      <c r="AI23" s="151"/>
      <c r="AJ23" s="151"/>
      <c r="AK23" s="151"/>
      <c r="AL23" s="151"/>
      <c r="AM23" s="151"/>
      <c r="AN23" s="151"/>
      <c r="AO23" s="151"/>
    </row>
    <row r="24" spans="1:41" ht="15" customHeight="1">
      <c r="A24" s="682"/>
      <c r="B24" s="1328" t="s">
        <v>36</v>
      </c>
      <c r="C24" s="1328"/>
      <c r="D24" s="1328"/>
      <c r="E24" s="683"/>
      <c r="F24" s="1280"/>
      <c r="G24" s="1280"/>
      <c r="H24" s="1309"/>
      <c r="I24" s="1279"/>
      <c r="J24" s="1280"/>
      <c r="K24" s="1309"/>
      <c r="L24" s="1279"/>
      <c r="M24" s="1280"/>
      <c r="N24" s="1309"/>
      <c r="O24" s="1279"/>
      <c r="P24" s="1280"/>
      <c r="Q24" s="1309"/>
      <c r="R24" s="1279"/>
      <c r="S24" s="1280"/>
      <c r="T24" s="1281"/>
      <c r="U24" s="151"/>
      <c r="V24" s="151"/>
      <c r="W24" s="151"/>
      <c r="X24" s="151"/>
      <c r="Y24" s="151"/>
      <c r="Z24" s="151"/>
      <c r="AA24" s="151"/>
      <c r="AB24" s="151"/>
      <c r="AC24" s="151"/>
      <c r="AD24" s="151"/>
      <c r="AE24" s="151"/>
      <c r="AF24" s="151"/>
      <c r="AG24" s="151"/>
      <c r="AH24" s="151"/>
      <c r="AI24" s="151"/>
      <c r="AJ24" s="151"/>
      <c r="AK24" s="151"/>
      <c r="AL24" s="151"/>
      <c r="AM24" s="151"/>
      <c r="AN24" s="151"/>
      <c r="AO24" s="151"/>
    </row>
    <row r="25" spans="1:41" s="701" customFormat="1" ht="27.75" customHeight="1" thickBot="1">
      <c r="A25" s="699"/>
      <c r="B25" s="1325" t="s">
        <v>41</v>
      </c>
      <c r="C25" s="1325"/>
      <c r="D25" s="1325"/>
      <c r="E25" s="700"/>
      <c r="F25" s="1283">
        <v>130002</v>
      </c>
      <c r="G25" s="1283"/>
      <c r="H25" s="1327"/>
      <c r="I25" s="1282">
        <f>131219+130002+8594</f>
        <v>269815</v>
      </c>
      <c r="J25" s="1283"/>
      <c r="K25" s="1327"/>
      <c r="L25" s="1282">
        <v>238908</v>
      </c>
      <c r="M25" s="1283"/>
      <c r="N25" s="1327"/>
      <c r="O25" s="1282">
        <v>131665</v>
      </c>
      <c r="P25" s="1283"/>
      <c r="Q25" s="1327"/>
      <c r="R25" s="1282">
        <v>170768</v>
      </c>
      <c r="S25" s="1283"/>
      <c r="T25" s="1284"/>
      <c r="U25" s="151"/>
      <c r="V25" s="151"/>
      <c r="W25" s="151"/>
      <c r="X25" s="151"/>
      <c r="Y25" s="151"/>
      <c r="Z25" s="151"/>
      <c r="AA25" s="151"/>
      <c r="AB25" s="151"/>
      <c r="AC25" s="151"/>
      <c r="AD25" s="151"/>
      <c r="AE25" s="151"/>
      <c r="AF25" s="151"/>
      <c r="AG25" s="151"/>
      <c r="AH25" s="151"/>
      <c r="AI25" s="151"/>
      <c r="AJ25" s="151"/>
      <c r="AK25" s="151"/>
      <c r="AL25" s="151"/>
      <c r="AM25" s="151"/>
      <c r="AN25" s="151"/>
      <c r="AO25" s="151"/>
    </row>
    <row r="26" spans="1:41" ht="13.5" customHeight="1">
      <c r="A26" s="1214" t="s">
        <v>173</v>
      </c>
      <c r="B26" s="1214"/>
      <c r="C26" s="1214"/>
      <c r="D26" s="1214"/>
      <c r="E26" s="1214"/>
      <c r="F26" s="1214"/>
      <c r="G26" s="1214"/>
      <c r="H26" s="1214"/>
      <c r="I26" s="1214"/>
      <c r="J26" s="1214"/>
      <c r="K26" s="1214"/>
      <c r="L26" s="1214"/>
      <c r="M26" s="654"/>
      <c r="N26" s="654"/>
      <c r="O26" s="654"/>
      <c r="P26" s="654"/>
      <c r="Q26" s="702"/>
      <c r="R26" s="702"/>
      <c r="S26" s="702"/>
      <c r="T26" s="702"/>
      <c r="U26" s="151"/>
      <c r="V26" s="151"/>
      <c r="W26" s="151"/>
      <c r="X26" s="151"/>
      <c r="Y26" s="151"/>
      <c r="Z26" s="151"/>
      <c r="AA26" s="151"/>
      <c r="AB26" s="151"/>
      <c r="AC26" s="151"/>
      <c r="AD26" s="151"/>
      <c r="AE26" s="151"/>
      <c r="AF26" s="151"/>
      <c r="AG26" s="151"/>
      <c r="AH26" s="151"/>
      <c r="AI26" s="151"/>
      <c r="AJ26" s="151"/>
      <c r="AK26" s="151"/>
      <c r="AL26" s="151"/>
      <c r="AM26" s="151"/>
      <c r="AN26" s="151"/>
      <c r="AO26" s="151"/>
    </row>
    <row r="27" spans="1:41" s="542" customFormat="1" ht="13.5" customHeight="1">
      <c r="A27" s="1330" t="s">
        <v>319</v>
      </c>
      <c r="B27" s="1331"/>
      <c r="C27" s="1331"/>
      <c r="D27" s="1331"/>
      <c r="E27" s="1331"/>
      <c r="F27" s="1331"/>
      <c r="G27" s="1331"/>
      <c r="H27" s="1331"/>
      <c r="I27" s="1331"/>
      <c r="J27" s="1331"/>
      <c r="K27" s="1331"/>
      <c r="L27" s="1331"/>
      <c r="M27" s="1331"/>
      <c r="N27" s="1331"/>
      <c r="O27" s="1331"/>
      <c r="P27" s="1331"/>
      <c r="Q27" s="1331"/>
      <c r="R27" s="1332"/>
      <c r="S27" s="1332"/>
      <c r="T27" s="1332"/>
      <c r="U27" s="703"/>
      <c r="V27" s="703"/>
      <c r="W27" s="703"/>
      <c r="X27" s="703"/>
      <c r="Y27" s="703"/>
      <c r="Z27" s="703"/>
      <c r="AA27" s="703"/>
      <c r="AB27" s="703"/>
      <c r="AC27" s="703"/>
      <c r="AD27" s="703"/>
      <c r="AE27" s="703"/>
      <c r="AF27" s="703"/>
      <c r="AG27" s="703"/>
      <c r="AH27" s="703"/>
      <c r="AI27" s="703"/>
      <c r="AJ27" s="703"/>
      <c r="AK27" s="703"/>
      <c r="AL27" s="703"/>
      <c r="AM27" s="703"/>
      <c r="AN27" s="703"/>
      <c r="AO27" s="703"/>
    </row>
    <row r="28" spans="1:41" s="542" customFormat="1" ht="13.5" customHeight="1">
      <c r="A28" s="1333" t="s">
        <v>320</v>
      </c>
      <c r="B28" s="1332"/>
      <c r="C28" s="1332"/>
      <c r="D28" s="1332"/>
      <c r="E28" s="1332"/>
      <c r="F28" s="1332"/>
      <c r="G28" s="1332"/>
      <c r="H28" s="1332"/>
      <c r="I28" s="1332"/>
      <c r="J28" s="1332"/>
      <c r="K28" s="1332"/>
      <c r="L28" s="1332"/>
      <c r="M28" s="1332"/>
      <c r="N28" s="1332"/>
      <c r="O28" s="1332"/>
      <c r="P28" s="1332"/>
      <c r="Q28" s="1332"/>
      <c r="R28" s="1332"/>
      <c r="S28" s="1332"/>
      <c r="T28" s="1332"/>
      <c r="U28" s="703"/>
      <c r="V28" s="703"/>
      <c r="W28" s="703"/>
      <c r="X28" s="703"/>
      <c r="Y28" s="703"/>
      <c r="Z28" s="703"/>
      <c r="AA28" s="703"/>
      <c r="AB28" s="703"/>
      <c r="AC28" s="703"/>
      <c r="AD28" s="703"/>
      <c r="AE28" s="703"/>
      <c r="AF28" s="703"/>
      <c r="AG28" s="703"/>
      <c r="AH28" s="703"/>
      <c r="AI28" s="703"/>
      <c r="AJ28" s="703"/>
      <c r="AK28" s="703"/>
      <c r="AL28" s="703"/>
      <c r="AM28" s="703"/>
      <c r="AN28" s="703"/>
      <c r="AO28" s="703"/>
    </row>
    <row r="29" spans="1:20" ht="13.5" customHeight="1">
      <c r="A29" s="1333" t="s">
        <v>325</v>
      </c>
      <c r="B29" s="1332"/>
      <c r="C29" s="1332"/>
      <c r="D29" s="1332"/>
      <c r="E29" s="1332"/>
      <c r="F29" s="1332"/>
      <c r="G29" s="1332"/>
      <c r="H29" s="1332"/>
      <c r="I29" s="1332"/>
      <c r="J29" s="1332"/>
      <c r="K29" s="1332"/>
      <c r="L29" s="1332"/>
      <c r="M29" s="1332"/>
      <c r="N29" s="1332"/>
      <c r="O29" s="1332"/>
      <c r="P29" s="1332"/>
      <c r="Q29" s="1332"/>
      <c r="R29" s="1332"/>
      <c r="S29" s="1332"/>
      <c r="T29" s="1332"/>
    </row>
    <row r="30" spans="9:17" ht="12" customHeight="1">
      <c r="I30" s="1307"/>
      <c r="J30" s="1307"/>
      <c r="K30" s="1307"/>
      <c r="O30" s="1307"/>
      <c r="P30" s="1307"/>
      <c r="Q30" s="1307"/>
    </row>
    <row r="31" ht="12" customHeight="1"/>
  </sheetData>
  <mergeCells count="90">
    <mergeCell ref="A1:T1"/>
    <mergeCell ref="A27:T27"/>
    <mergeCell ref="A28:T28"/>
    <mergeCell ref="A29:T29"/>
    <mergeCell ref="B4:D4"/>
    <mergeCell ref="O4:Q5"/>
    <mergeCell ref="O6:Q7"/>
    <mergeCell ref="O9:Q10"/>
    <mergeCell ref="O11:Q12"/>
    <mergeCell ref="O8:Q8"/>
    <mergeCell ref="O3:Q3"/>
    <mergeCell ref="O19:Q20"/>
    <mergeCell ref="O21:Q22"/>
    <mergeCell ref="O23:Q24"/>
    <mergeCell ref="O13:Q13"/>
    <mergeCell ref="O14:Q14"/>
    <mergeCell ref="O15:Q16"/>
    <mergeCell ref="O17:Q18"/>
    <mergeCell ref="I17:K18"/>
    <mergeCell ref="I15:K16"/>
    <mergeCell ref="F17:H18"/>
    <mergeCell ref="O30:Q30"/>
    <mergeCell ref="O25:Q25"/>
    <mergeCell ref="L21:N22"/>
    <mergeCell ref="L23:N24"/>
    <mergeCell ref="L19:N20"/>
    <mergeCell ref="L15:N16"/>
    <mergeCell ref="L17:N18"/>
    <mergeCell ref="B15:D15"/>
    <mergeCell ref="B18:D18"/>
    <mergeCell ref="B17:D17"/>
    <mergeCell ref="B16:D16"/>
    <mergeCell ref="B24:D24"/>
    <mergeCell ref="I19:K20"/>
    <mergeCell ref="B19:D19"/>
    <mergeCell ref="F19:H20"/>
    <mergeCell ref="I21:K22"/>
    <mergeCell ref="B22:D22"/>
    <mergeCell ref="B21:D21"/>
    <mergeCell ref="B20:D20"/>
    <mergeCell ref="L4:N5"/>
    <mergeCell ref="L6:N7"/>
    <mergeCell ref="L9:N10"/>
    <mergeCell ref="L11:N12"/>
    <mergeCell ref="L8:N8"/>
    <mergeCell ref="L13:N13"/>
    <mergeCell ref="L14:N14"/>
    <mergeCell ref="A26:L26"/>
    <mergeCell ref="B25:D25"/>
    <mergeCell ref="B23:D23"/>
    <mergeCell ref="I25:K25"/>
    <mergeCell ref="F25:H25"/>
    <mergeCell ref="L25:N25"/>
    <mergeCell ref="I23:K24"/>
    <mergeCell ref="F23:H24"/>
    <mergeCell ref="I14:K14"/>
    <mergeCell ref="I13:K13"/>
    <mergeCell ref="D6:D7"/>
    <mergeCell ref="F13:H13"/>
    <mergeCell ref="F14:H14"/>
    <mergeCell ref="B14:D14"/>
    <mergeCell ref="B13:D13"/>
    <mergeCell ref="A6:B12"/>
    <mergeCell ref="I9:K10"/>
    <mergeCell ref="F8:H8"/>
    <mergeCell ref="I30:K30"/>
    <mergeCell ref="I4:K5"/>
    <mergeCell ref="F21:H22"/>
    <mergeCell ref="F4:H5"/>
    <mergeCell ref="F6:H7"/>
    <mergeCell ref="F9:H10"/>
    <mergeCell ref="F11:H12"/>
    <mergeCell ref="F15:H16"/>
    <mergeCell ref="I6:K7"/>
    <mergeCell ref="I11:K12"/>
    <mergeCell ref="R14:T14"/>
    <mergeCell ref="R3:T3"/>
    <mergeCell ref="R4:T5"/>
    <mergeCell ref="R6:T7"/>
    <mergeCell ref="R8:T8"/>
    <mergeCell ref="I8:K8"/>
    <mergeCell ref="R23:T24"/>
    <mergeCell ref="R25:T25"/>
    <mergeCell ref="R15:T16"/>
    <mergeCell ref="R17:T18"/>
    <mergeCell ref="R19:T20"/>
    <mergeCell ref="R21:T22"/>
    <mergeCell ref="R9:T10"/>
    <mergeCell ref="R11:T12"/>
    <mergeCell ref="R13:T13"/>
  </mergeCells>
  <printOptions horizontalCentered="1"/>
  <pageMargins left="0.7874015748031497" right="0.9055118110236221"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4"/>
  <dimension ref="A1:AV42"/>
  <sheetViews>
    <sheetView showGridLines="0" view="pageBreakPreview" zoomScaleSheetLayoutView="100" workbookViewId="0" topLeftCell="A16">
      <selection activeCell="AN8" sqref="AN8"/>
    </sheetView>
  </sheetViews>
  <sheetFormatPr defaultColWidth="9.00390625" defaultRowHeight="13.5"/>
  <cols>
    <col min="1" max="1" width="1.37890625" style="122" customWidth="1"/>
    <col min="2" max="2" width="3.875" style="122" customWidth="1"/>
    <col min="3" max="3" width="3.875" style="123" customWidth="1"/>
    <col min="4" max="4" width="1.37890625" style="122" customWidth="1"/>
    <col min="5" max="5" width="2.375" style="123" customWidth="1"/>
    <col min="6" max="6" width="3.125" style="122" customWidth="1"/>
    <col min="7" max="7" width="1.875" style="122" customWidth="1"/>
    <col min="8" max="8" width="2.875" style="123" customWidth="1"/>
    <col min="9" max="9" width="3.125" style="122" customWidth="1"/>
    <col min="10" max="10" width="2.875" style="122" customWidth="1"/>
    <col min="11" max="11" width="2.875" style="123" customWidth="1"/>
    <col min="12" max="12" width="3.125" style="122" customWidth="1"/>
    <col min="13" max="14" width="2.875" style="122" customWidth="1"/>
    <col min="15" max="15" width="3.125" style="122" customWidth="1"/>
    <col min="16" max="17" width="2.875" style="122" customWidth="1"/>
    <col min="18" max="18" width="3.125" style="122" customWidth="1"/>
    <col min="19" max="20" width="2.875" style="122" customWidth="1"/>
    <col min="21" max="21" width="3.125" style="122" customWidth="1"/>
    <col min="22" max="23" width="2.875" style="122" customWidth="1"/>
    <col min="24" max="24" width="3.125" style="122" customWidth="1"/>
    <col min="25" max="26" width="2.875" style="122" customWidth="1"/>
    <col min="27" max="27" width="3.125" style="122" customWidth="1"/>
    <col min="28" max="29" width="2.875" style="122" customWidth="1"/>
    <col min="30" max="30" width="3.125" style="122" customWidth="1"/>
    <col min="31" max="32" width="2.875" style="122" customWidth="1"/>
    <col min="33" max="33" width="3.125" style="122" customWidth="1"/>
    <col min="34" max="35" width="2.875" style="122" customWidth="1"/>
    <col min="36" max="36" width="3.125" style="122" customWidth="1"/>
    <col min="37" max="37" width="2.875" style="122" customWidth="1"/>
    <col min="38" max="16384" width="2.375" style="122" customWidth="1"/>
  </cols>
  <sheetData>
    <row r="1" spans="1:37" ht="15" customHeight="1">
      <c r="A1" s="785" t="s">
        <v>161</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row>
    <row r="2" ht="13.5" customHeight="1"/>
    <row r="3" spans="1:37" ht="13.5" customHeight="1" thickBot="1">
      <c r="A3" s="863"/>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G3" s="124"/>
      <c r="AI3" s="125" t="s">
        <v>162</v>
      </c>
      <c r="AJ3" s="124"/>
      <c r="AK3" s="124"/>
    </row>
    <row r="4" spans="1:37" s="10" customFormat="1" ht="19.5" customHeight="1">
      <c r="A4" s="852" t="s">
        <v>1</v>
      </c>
      <c r="B4" s="786"/>
      <c r="C4" s="786"/>
      <c r="D4" s="786"/>
      <c r="E4" s="786"/>
      <c r="F4" s="786"/>
      <c r="G4" s="787"/>
      <c r="H4" s="828">
        <v>19</v>
      </c>
      <c r="I4" s="828"/>
      <c r="J4" s="828"/>
      <c r="K4" s="828"/>
      <c r="L4" s="828"/>
      <c r="M4" s="829"/>
      <c r="N4" s="827">
        <v>20</v>
      </c>
      <c r="O4" s="828"/>
      <c r="P4" s="828"/>
      <c r="Q4" s="828"/>
      <c r="R4" s="828"/>
      <c r="S4" s="829"/>
      <c r="T4" s="827">
        <v>21</v>
      </c>
      <c r="U4" s="828"/>
      <c r="V4" s="828"/>
      <c r="W4" s="828"/>
      <c r="X4" s="828"/>
      <c r="Y4" s="829"/>
      <c r="Z4" s="827">
        <v>22</v>
      </c>
      <c r="AA4" s="828"/>
      <c r="AB4" s="828"/>
      <c r="AC4" s="828"/>
      <c r="AD4" s="828"/>
      <c r="AE4" s="828"/>
      <c r="AF4" s="827">
        <v>23</v>
      </c>
      <c r="AG4" s="828"/>
      <c r="AH4" s="828"/>
      <c r="AI4" s="828"/>
      <c r="AJ4" s="828"/>
      <c r="AK4" s="885"/>
    </row>
    <row r="5" spans="1:37" s="10" customFormat="1" ht="19.5" customHeight="1">
      <c r="A5" s="128"/>
      <c r="B5" s="129"/>
      <c r="C5" s="129"/>
      <c r="D5" s="129"/>
      <c r="E5" s="129"/>
      <c r="F5" s="129"/>
      <c r="G5" s="130"/>
      <c r="H5" s="864" t="s">
        <v>163</v>
      </c>
      <c r="I5" s="833"/>
      <c r="J5" s="833"/>
      <c r="K5" s="836" t="s">
        <v>164</v>
      </c>
      <c r="L5" s="836"/>
      <c r="M5" s="837"/>
      <c r="N5" s="832" t="s">
        <v>163</v>
      </c>
      <c r="O5" s="833"/>
      <c r="P5" s="833"/>
      <c r="Q5" s="836" t="s">
        <v>164</v>
      </c>
      <c r="R5" s="836"/>
      <c r="S5" s="837"/>
      <c r="T5" s="832" t="s">
        <v>163</v>
      </c>
      <c r="U5" s="833"/>
      <c r="V5" s="833"/>
      <c r="W5" s="836" t="s">
        <v>164</v>
      </c>
      <c r="X5" s="836"/>
      <c r="Y5" s="837"/>
      <c r="Z5" s="832" t="s">
        <v>163</v>
      </c>
      <c r="AA5" s="833"/>
      <c r="AB5" s="833"/>
      <c r="AC5" s="836" t="s">
        <v>164</v>
      </c>
      <c r="AD5" s="836"/>
      <c r="AE5" s="837"/>
      <c r="AF5" s="832" t="s">
        <v>163</v>
      </c>
      <c r="AG5" s="833"/>
      <c r="AH5" s="833"/>
      <c r="AI5" s="836" t="s">
        <v>164</v>
      </c>
      <c r="AJ5" s="836"/>
      <c r="AK5" s="886"/>
    </row>
    <row r="6" spans="1:37" s="10" customFormat="1" ht="19.5" customHeight="1" thickBot="1">
      <c r="A6" s="853" t="s">
        <v>165</v>
      </c>
      <c r="B6" s="854"/>
      <c r="C6" s="854"/>
      <c r="D6" s="854"/>
      <c r="E6" s="854"/>
      <c r="F6" s="854"/>
      <c r="G6" s="855"/>
      <c r="H6" s="856" t="s">
        <v>3</v>
      </c>
      <c r="I6" s="835"/>
      <c r="J6" s="835"/>
      <c r="K6" s="830" t="s">
        <v>3</v>
      </c>
      <c r="L6" s="830"/>
      <c r="M6" s="831"/>
      <c r="N6" s="834" t="s">
        <v>3</v>
      </c>
      <c r="O6" s="835"/>
      <c r="P6" s="835"/>
      <c r="Q6" s="830" t="s">
        <v>3</v>
      </c>
      <c r="R6" s="830"/>
      <c r="S6" s="831"/>
      <c r="T6" s="834" t="s">
        <v>3</v>
      </c>
      <c r="U6" s="835"/>
      <c r="V6" s="835"/>
      <c r="W6" s="830" t="s">
        <v>3</v>
      </c>
      <c r="X6" s="830"/>
      <c r="Y6" s="831"/>
      <c r="Z6" s="834" t="s">
        <v>3</v>
      </c>
      <c r="AA6" s="835"/>
      <c r="AB6" s="835"/>
      <c r="AC6" s="830" t="s">
        <v>3</v>
      </c>
      <c r="AD6" s="830"/>
      <c r="AE6" s="831"/>
      <c r="AF6" s="834" t="s">
        <v>3</v>
      </c>
      <c r="AG6" s="835"/>
      <c r="AH6" s="835"/>
      <c r="AI6" s="830" t="s">
        <v>3</v>
      </c>
      <c r="AJ6" s="830"/>
      <c r="AK6" s="887"/>
    </row>
    <row r="7" spans="1:37" s="10" customFormat="1" ht="22.5" customHeight="1">
      <c r="A7" s="131"/>
      <c r="B7" s="768" t="s">
        <v>4</v>
      </c>
      <c r="C7" s="769"/>
      <c r="D7" s="132"/>
      <c r="E7" s="865" t="s">
        <v>5</v>
      </c>
      <c r="F7" s="866"/>
      <c r="G7" s="867"/>
      <c r="H7" s="847">
        <v>97809</v>
      </c>
      <c r="I7" s="848"/>
      <c r="J7" s="848"/>
      <c r="K7" s="849">
        <v>233323</v>
      </c>
      <c r="L7" s="849"/>
      <c r="M7" s="850"/>
      <c r="N7" s="851">
        <v>95319</v>
      </c>
      <c r="O7" s="849"/>
      <c r="P7" s="849"/>
      <c r="Q7" s="849">
        <v>225902</v>
      </c>
      <c r="R7" s="849"/>
      <c r="S7" s="850"/>
      <c r="T7" s="851">
        <f>12078436550/128902</f>
        <v>93702.4759119331</v>
      </c>
      <c r="U7" s="849"/>
      <c r="V7" s="849"/>
      <c r="W7" s="849">
        <f>12078436550/54883</f>
        <v>220076.09915638724</v>
      </c>
      <c r="X7" s="849"/>
      <c r="Y7" s="850"/>
      <c r="Z7" s="851">
        <f>11509822515/129678</f>
        <v>88756.94038310276</v>
      </c>
      <c r="AA7" s="849"/>
      <c r="AB7" s="849"/>
      <c r="AC7" s="849">
        <f>11509822515/55560</f>
        <v>207160.2324514039</v>
      </c>
      <c r="AD7" s="849"/>
      <c r="AE7" s="850"/>
      <c r="AF7" s="851">
        <v>88557</v>
      </c>
      <c r="AG7" s="849"/>
      <c r="AH7" s="849"/>
      <c r="AI7" s="849">
        <v>198796</v>
      </c>
      <c r="AJ7" s="849"/>
      <c r="AK7" s="883"/>
    </row>
    <row r="8" spans="1:37" s="10" customFormat="1" ht="22.5" customHeight="1">
      <c r="A8" s="133"/>
      <c r="B8" s="770"/>
      <c r="C8" s="770"/>
      <c r="D8" s="134"/>
      <c r="E8" s="815" t="s">
        <v>6</v>
      </c>
      <c r="F8" s="816"/>
      <c r="G8" s="817"/>
      <c r="H8" s="821">
        <v>92027</v>
      </c>
      <c r="I8" s="822"/>
      <c r="J8" s="822"/>
      <c r="K8" s="813">
        <v>219530</v>
      </c>
      <c r="L8" s="813"/>
      <c r="M8" s="814"/>
      <c r="N8" s="838">
        <v>89064</v>
      </c>
      <c r="O8" s="813"/>
      <c r="P8" s="813"/>
      <c r="Q8" s="813">
        <v>211079</v>
      </c>
      <c r="R8" s="813"/>
      <c r="S8" s="814"/>
      <c r="T8" s="838">
        <f>11254474139/128902</f>
        <v>87310.31433957581</v>
      </c>
      <c r="U8" s="813"/>
      <c r="V8" s="813"/>
      <c r="W8" s="813">
        <f>11254474139/54883</f>
        <v>205063.02751307326</v>
      </c>
      <c r="X8" s="813"/>
      <c r="Y8" s="814"/>
      <c r="Z8" s="838">
        <f>10639032709/129678</f>
        <v>82041.92468267556</v>
      </c>
      <c r="AA8" s="813"/>
      <c r="AB8" s="813"/>
      <c r="AC8" s="813">
        <f>10639032709/55560</f>
        <v>191487.26978041756</v>
      </c>
      <c r="AD8" s="813"/>
      <c r="AE8" s="814"/>
      <c r="AF8" s="838">
        <v>79181</v>
      </c>
      <c r="AG8" s="813"/>
      <c r="AH8" s="813"/>
      <c r="AI8" s="813">
        <v>183982</v>
      </c>
      <c r="AJ8" s="813"/>
      <c r="AK8" s="884"/>
    </row>
    <row r="9" spans="1:37" s="10" customFormat="1" ht="22.5" customHeight="1">
      <c r="A9" s="135"/>
      <c r="B9" s="771" t="s">
        <v>7</v>
      </c>
      <c r="C9" s="772"/>
      <c r="D9" s="136"/>
      <c r="E9" s="857" t="s">
        <v>5</v>
      </c>
      <c r="F9" s="858"/>
      <c r="G9" s="859"/>
      <c r="H9" s="818">
        <v>71592</v>
      </c>
      <c r="I9" s="819"/>
      <c r="J9" s="819"/>
      <c r="K9" s="811">
        <v>170782</v>
      </c>
      <c r="L9" s="811"/>
      <c r="M9" s="812"/>
      <c r="N9" s="810">
        <v>72694</v>
      </c>
      <c r="O9" s="811"/>
      <c r="P9" s="811"/>
      <c r="Q9" s="811">
        <v>172283</v>
      </c>
      <c r="R9" s="811"/>
      <c r="S9" s="812"/>
      <c r="T9" s="810">
        <f>9327889458/128902</f>
        <v>72364.19495430637</v>
      </c>
      <c r="U9" s="811"/>
      <c r="V9" s="811"/>
      <c r="W9" s="811">
        <f>9327889458/54883</f>
        <v>169959.5404405736</v>
      </c>
      <c r="X9" s="811"/>
      <c r="Y9" s="812"/>
      <c r="Z9" s="810">
        <f>9643416012/129678</f>
        <v>74364.31786424837</v>
      </c>
      <c r="AA9" s="811"/>
      <c r="AB9" s="811"/>
      <c r="AC9" s="811">
        <f>9643416012/55560</f>
        <v>173567.60280777537</v>
      </c>
      <c r="AD9" s="811"/>
      <c r="AE9" s="812"/>
      <c r="AF9" s="810">
        <v>74728</v>
      </c>
      <c r="AG9" s="811"/>
      <c r="AH9" s="811"/>
      <c r="AI9" s="811">
        <v>173634</v>
      </c>
      <c r="AJ9" s="811"/>
      <c r="AK9" s="888"/>
    </row>
    <row r="10" spans="1:37" s="10" customFormat="1" ht="22.5" customHeight="1">
      <c r="A10" s="133"/>
      <c r="B10" s="773" t="s">
        <v>8</v>
      </c>
      <c r="C10" s="770"/>
      <c r="D10" s="134"/>
      <c r="E10" s="815" t="s">
        <v>6</v>
      </c>
      <c r="F10" s="816"/>
      <c r="G10" s="817"/>
      <c r="H10" s="821">
        <v>65949</v>
      </c>
      <c r="I10" s="822"/>
      <c r="J10" s="822"/>
      <c r="K10" s="813">
        <v>157321</v>
      </c>
      <c r="L10" s="813"/>
      <c r="M10" s="814"/>
      <c r="N10" s="838">
        <v>66653</v>
      </c>
      <c r="O10" s="813"/>
      <c r="P10" s="813"/>
      <c r="Q10" s="813">
        <v>157966</v>
      </c>
      <c r="R10" s="813"/>
      <c r="S10" s="814"/>
      <c r="T10" s="838">
        <f>8488720466/128902</f>
        <v>65854.06328838963</v>
      </c>
      <c r="U10" s="813"/>
      <c r="V10" s="813"/>
      <c r="W10" s="813">
        <f>8488720466/54883</f>
        <v>154669.39609715212</v>
      </c>
      <c r="X10" s="813"/>
      <c r="Y10" s="814"/>
      <c r="Z10" s="838">
        <f>8708302855/129678</f>
        <v>67153.27854377766</v>
      </c>
      <c r="AA10" s="813"/>
      <c r="AB10" s="813"/>
      <c r="AC10" s="813">
        <f>8708302855/55560</f>
        <v>156736.91243700503</v>
      </c>
      <c r="AD10" s="813"/>
      <c r="AE10" s="814"/>
      <c r="AF10" s="838">
        <v>67483</v>
      </c>
      <c r="AG10" s="813"/>
      <c r="AH10" s="813"/>
      <c r="AI10" s="813">
        <v>156800</v>
      </c>
      <c r="AJ10" s="813"/>
      <c r="AK10" s="884"/>
    </row>
    <row r="11" spans="1:37" s="10" customFormat="1" ht="22.5" customHeight="1">
      <c r="A11" s="135"/>
      <c r="B11" s="771" t="s">
        <v>9</v>
      </c>
      <c r="C11" s="772"/>
      <c r="D11" s="136"/>
      <c r="E11" s="857" t="s">
        <v>5</v>
      </c>
      <c r="F11" s="858"/>
      <c r="G11" s="859"/>
      <c r="H11" s="818">
        <v>5081</v>
      </c>
      <c r="I11" s="819"/>
      <c r="J11" s="819"/>
      <c r="K11" s="811">
        <v>12121</v>
      </c>
      <c r="L11" s="811"/>
      <c r="M11" s="812"/>
      <c r="N11" s="810">
        <v>4664</v>
      </c>
      <c r="O11" s="811"/>
      <c r="P11" s="811"/>
      <c r="Q11" s="811">
        <v>11053</v>
      </c>
      <c r="R11" s="811"/>
      <c r="S11" s="812"/>
      <c r="T11" s="810">
        <f>573975951/128902</f>
        <v>4452.808730663605</v>
      </c>
      <c r="U11" s="811"/>
      <c r="V11" s="811"/>
      <c r="W11" s="811">
        <f>573975951/54883</f>
        <v>10458.173769655448</v>
      </c>
      <c r="X11" s="811"/>
      <c r="Y11" s="812"/>
      <c r="Z11" s="810">
        <f>740485234/129678</f>
        <v>5710.183947932572</v>
      </c>
      <c r="AA11" s="811"/>
      <c r="AB11" s="811"/>
      <c r="AC11" s="811">
        <f>740485234/55560</f>
        <v>13327.667998560115</v>
      </c>
      <c r="AD11" s="811"/>
      <c r="AE11" s="812"/>
      <c r="AF11" s="810">
        <v>6591</v>
      </c>
      <c r="AG11" s="811"/>
      <c r="AH11" s="811"/>
      <c r="AI11" s="811">
        <v>15316</v>
      </c>
      <c r="AJ11" s="811"/>
      <c r="AK11" s="888"/>
    </row>
    <row r="12" spans="1:37" s="10" customFormat="1" ht="22.5" customHeight="1">
      <c r="A12" s="133"/>
      <c r="B12" s="773" t="s">
        <v>10</v>
      </c>
      <c r="C12" s="770"/>
      <c r="D12" s="134"/>
      <c r="E12" s="815" t="s">
        <v>6</v>
      </c>
      <c r="F12" s="816"/>
      <c r="G12" s="817"/>
      <c r="H12" s="821">
        <v>5081</v>
      </c>
      <c r="I12" s="822"/>
      <c r="J12" s="822"/>
      <c r="K12" s="813">
        <v>12121</v>
      </c>
      <c r="L12" s="813"/>
      <c r="M12" s="814"/>
      <c r="N12" s="838">
        <v>4664</v>
      </c>
      <c r="O12" s="813"/>
      <c r="P12" s="813"/>
      <c r="Q12" s="813">
        <v>11053</v>
      </c>
      <c r="R12" s="813"/>
      <c r="S12" s="814"/>
      <c r="T12" s="838">
        <f>573975951/128902</f>
        <v>4452.808730663605</v>
      </c>
      <c r="U12" s="813"/>
      <c r="V12" s="813"/>
      <c r="W12" s="813">
        <f>573975951/54883</f>
        <v>10458.173769655448</v>
      </c>
      <c r="X12" s="813"/>
      <c r="Y12" s="814"/>
      <c r="Z12" s="838">
        <f>+Z11</f>
        <v>5710.183947932572</v>
      </c>
      <c r="AA12" s="813"/>
      <c r="AB12" s="813"/>
      <c r="AC12" s="813">
        <f>+AC11</f>
        <v>13327.667998560115</v>
      </c>
      <c r="AD12" s="813"/>
      <c r="AE12" s="814"/>
      <c r="AF12" s="838">
        <v>6591</v>
      </c>
      <c r="AG12" s="813"/>
      <c r="AH12" s="813"/>
      <c r="AI12" s="813">
        <v>15316</v>
      </c>
      <c r="AJ12" s="813"/>
      <c r="AK12" s="884"/>
    </row>
    <row r="13" spans="1:37" s="10" customFormat="1" ht="22.5" customHeight="1">
      <c r="A13" s="135"/>
      <c r="B13" s="771" t="s">
        <v>11</v>
      </c>
      <c r="C13" s="772"/>
      <c r="D13" s="136"/>
      <c r="E13" s="857" t="s">
        <v>5</v>
      </c>
      <c r="F13" s="858"/>
      <c r="G13" s="859"/>
      <c r="H13" s="818">
        <v>17408</v>
      </c>
      <c r="I13" s="819"/>
      <c r="J13" s="819"/>
      <c r="K13" s="811">
        <v>41528</v>
      </c>
      <c r="L13" s="811"/>
      <c r="M13" s="812"/>
      <c r="N13" s="810">
        <v>17502</v>
      </c>
      <c r="O13" s="811"/>
      <c r="P13" s="811"/>
      <c r="Q13" s="811">
        <v>41479</v>
      </c>
      <c r="R13" s="811"/>
      <c r="S13" s="812"/>
      <c r="T13" s="810">
        <f>2252412143/128902</f>
        <v>17473.833943616082</v>
      </c>
      <c r="U13" s="811"/>
      <c r="V13" s="811"/>
      <c r="W13" s="811">
        <f>2252412143/54883</f>
        <v>41040.25186305413</v>
      </c>
      <c r="X13" s="811"/>
      <c r="Y13" s="812"/>
      <c r="Z13" s="810">
        <f>2307750073/129678</f>
        <v>17796.00296889218</v>
      </c>
      <c r="AA13" s="811"/>
      <c r="AB13" s="811"/>
      <c r="AC13" s="811">
        <f>2307750073/55560</f>
        <v>41536.17841972642</v>
      </c>
      <c r="AD13" s="811"/>
      <c r="AE13" s="812"/>
      <c r="AF13" s="810">
        <v>17826</v>
      </c>
      <c r="AG13" s="811"/>
      <c r="AH13" s="811"/>
      <c r="AI13" s="811">
        <v>41419</v>
      </c>
      <c r="AJ13" s="811"/>
      <c r="AK13" s="888"/>
    </row>
    <row r="14" spans="1:37" s="10" customFormat="1" ht="22.5" customHeight="1">
      <c r="A14" s="133"/>
      <c r="B14" s="773" t="s">
        <v>12</v>
      </c>
      <c r="C14" s="770"/>
      <c r="D14" s="134"/>
      <c r="E14" s="815" t="s">
        <v>6</v>
      </c>
      <c r="F14" s="816"/>
      <c r="G14" s="817"/>
      <c r="H14" s="821">
        <v>15980</v>
      </c>
      <c r="I14" s="822"/>
      <c r="J14" s="822"/>
      <c r="K14" s="813">
        <v>38121</v>
      </c>
      <c r="L14" s="813"/>
      <c r="M14" s="814"/>
      <c r="N14" s="838">
        <v>16038</v>
      </c>
      <c r="O14" s="813"/>
      <c r="P14" s="813"/>
      <c r="Q14" s="813">
        <v>38009</v>
      </c>
      <c r="R14" s="813"/>
      <c r="S14" s="814"/>
      <c r="T14" s="838">
        <f>2049006739/128902</f>
        <v>15895.849086903228</v>
      </c>
      <c r="U14" s="813"/>
      <c r="V14" s="813"/>
      <c r="W14" s="813">
        <f>2049006739/54883</f>
        <v>37334.08776852577</v>
      </c>
      <c r="X14" s="813"/>
      <c r="Y14" s="814"/>
      <c r="Z14" s="838">
        <f>2081079472/129678</f>
        <v>16048.053424636408</v>
      </c>
      <c r="AA14" s="813"/>
      <c r="AB14" s="813"/>
      <c r="AC14" s="813">
        <f>2081079472/55560</f>
        <v>37456.433981281494</v>
      </c>
      <c r="AD14" s="813"/>
      <c r="AE14" s="814"/>
      <c r="AF14" s="838">
        <v>16075</v>
      </c>
      <c r="AG14" s="813"/>
      <c r="AH14" s="813"/>
      <c r="AI14" s="813">
        <v>37351</v>
      </c>
      <c r="AJ14" s="813"/>
      <c r="AK14" s="884"/>
    </row>
    <row r="15" spans="1:37" s="10" customFormat="1" ht="22.5" customHeight="1">
      <c r="A15" s="135"/>
      <c r="B15" s="771" t="s">
        <v>13</v>
      </c>
      <c r="C15" s="772"/>
      <c r="D15" s="136"/>
      <c r="E15" s="860" t="s">
        <v>5</v>
      </c>
      <c r="F15" s="861"/>
      <c r="G15" s="862"/>
      <c r="H15" s="825">
        <v>192695</v>
      </c>
      <c r="I15" s="826"/>
      <c r="J15" s="826"/>
      <c r="K15" s="789">
        <v>459672</v>
      </c>
      <c r="L15" s="789"/>
      <c r="M15" s="790"/>
      <c r="N15" s="788">
        <v>190995</v>
      </c>
      <c r="O15" s="789"/>
      <c r="P15" s="789"/>
      <c r="Q15" s="789">
        <v>452652</v>
      </c>
      <c r="R15" s="789"/>
      <c r="S15" s="790"/>
      <c r="T15" s="788">
        <f>24338695145/128902</f>
        <v>188815.49661758545</v>
      </c>
      <c r="U15" s="789"/>
      <c r="V15" s="789"/>
      <c r="W15" s="789">
        <f>24338695145/54883</f>
        <v>443465.1011242097</v>
      </c>
      <c r="X15" s="789"/>
      <c r="Y15" s="790"/>
      <c r="Z15" s="788">
        <f>24308930557/129678</f>
        <v>187456.08782522863</v>
      </c>
      <c r="AA15" s="789"/>
      <c r="AB15" s="789"/>
      <c r="AC15" s="789">
        <f>24308930557/55560</f>
        <v>437525.7479661627</v>
      </c>
      <c r="AD15" s="789"/>
      <c r="AE15" s="790"/>
      <c r="AF15" s="788">
        <v>185527</v>
      </c>
      <c r="AG15" s="789"/>
      <c r="AH15" s="789"/>
      <c r="AI15" s="789">
        <v>431083</v>
      </c>
      <c r="AJ15" s="789"/>
      <c r="AK15" s="890"/>
    </row>
    <row r="16" spans="1:37" s="10" customFormat="1" ht="22.5" customHeight="1" thickBot="1">
      <c r="A16" s="137"/>
      <c r="B16" s="766" t="s">
        <v>14</v>
      </c>
      <c r="C16" s="767"/>
      <c r="D16" s="138"/>
      <c r="E16" s="782" t="s">
        <v>6</v>
      </c>
      <c r="F16" s="783"/>
      <c r="G16" s="784"/>
      <c r="H16" s="870">
        <v>179724</v>
      </c>
      <c r="I16" s="871"/>
      <c r="J16" s="871"/>
      <c r="K16" s="792">
        <v>428730</v>
      </c>
      <c r="L16" s="792"/>
      <c r="M16" s="793"/>
      <c r="N16" s="791">
        <v>177121</v>
      </c>
      <c r="O16" s="792"/>
      <c r="P16" s="792"/>
      <c r="Q16" s="792">
        <v>419771</v>
      </c>
      <c r="R16" s="792"/>
      <c r="S16" s="793"/>
      <c r="T16" s="791">
        <f>22457827115/128902</f>
        <v>174224.03930893238</v>
      </c>
      <c r="U16" s="792"/>
      <c r="V16" s="792"/>
      <c r="W16" s="792">
        <f>22457827115/54883</f>
        <v>409194.59787183645</v>
      </c>
      <c r="X16" s="792"/>
      <c r="Y16" s="793"/>
      <c r="Z16" s="791">
        <f>22262150730/129678</f>
        <v>171672.5329662703</v>
      </c>
      <c r="AA16" s="792"/>
      <c r="AB16" s="792"/>
      <c r="AC16" s="792">
        <f>22262150730/55560</f>
        <v>400686.6582073434</v>
      </c>
      <c r="AD16" s="792"/>
      <c r="AE16" s="793"/>
      <c r="AF16" s="791">
        <v>170050</v>
      </c>
      <c r="AG16" s="792"/>
      <c r="AH16" s="792"/>
      <c r="AI16" s="792">
        <v>395120</v>
      </c>
      <c r="AJ16" s="792"/>
      <c r="AK16" s="889"/>
    </row>
    <row r="17" spans="1:31" ht="15" customHeight="1">
      <c r="A17" s="877" t="s">
        <v>151</v>
      </c>
      <c r="B17" s="877"/>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row>
    <row r="18" spans="1:31" ht="13.5" customHeight="1">
      <c r="A18" s="878" t="s">
        <v>152</v>
      </c>
      <c r="B18" s="878"/>
      <c r="C18" s="878"/>
      <c r="D18" s="878"/>
      <c r="E18" s="878"/>
      <c r="F18" s="878"/>
      <c r="G18" s="878"/>
      <c r="H18" s="878"/>
      <c r="I18" s="878"/>
      <c r="J18" s="878"/>
      <c r="K18" s="878"/>
      <c r="L18" s="878"/>
      <c r="M18" s="878"/>
      <c r="N18" s="878"/>
      <c r="O18" s="878"/>
      <c r="P18" s="878"/>
      <c r="Q18" s="878"/>
      <c r="R18" s="878"/>
      <c r="S18" s="878"/>
      <c r="T18" s="878"/>
      <c r="U18" s="878"/>
      <c r="V18" s="878"/>
      <c r="W18" s="878"/>
      <c r="X18" s="878"/>
      <c r="Y18" s="878"/>
      <c r="Z18" s="878"/>
      <c r="AA18" s="878"/>
      <c r="AB18" s="125"/>
      <c r="AC18" s="125"/>
      <c r="AD18" s="125"/>
      <c r="AE18" s="125"/>
    </row>
    <row r="19" spans="1:31" ht="13.5" customHeight="1">
      <c r="A19" s="878" t="s">
        <v>153</v>
      </c>
      <c r="B19" s="878"/>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125"/>
      <c r="AC19" s="125"/>
      <c r="AD19" s="125"/>
      <c r="AE19" s="125"/>
    </row>
    <row r="20" spans="1:31" ht="13.5" customHeight="1">
      <c r="A20" s="878" t="s">
        <v>166</v>
      </c>
      <c r="B20" s="878"/>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125"/>
      <c r="AC20" s="125"/>
      <c r="AD20" s="125"/>
      <c r="AE20" s="125"/>
    </row>
    <row r="21" spans="1:27" ht="12" customHeight="1">
      <c r="A21" s="139"/>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row>
    <row r="22" spans="1:27" ht="12" customHeigh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row>
    <row r="23" spans="1:27" ht="12"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row>
    <row r="24" spans="3:11" s="10" customFormat="1" ht="11.25" customHeight="1">
      <c r="C24" s="140"/>
      <c r="E24" s="11"/>
      <c r="H24" s="11"/>
      <c r="K24" s="11"/>
    </row>
    <row r="25" spans="2:37" ht="20.25" customHeight="1">
      <c r="B25" s="8"/>
      <c r="C25" s="8"/>
      <c r="D25" s="748" t="s">
        <v>167</v>
      </c>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
      <c r="AG25" s="8"/>
      <c r="AH25" s="8"/>
      <c r="AI25" s="8"/>
      <c r="AJ25" s="8"/>
      <c r="AK25" s="8"/>
    </row>
    <row r="27" spans="1:31" ht="15" customHeight="1">
      <c r="A27" s="141"/>
      <c r="B27" s="141"/>
      <c r="C27" s="141"/>
      <c r="D27" s="785" t="s">
        <v>129</v>
      </c>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row>
    <row r="28" spans="1:31" ht="12" customHeight="1">
      <c r="A28" s="141"/>
      <c r="B28" s="141"/>
      <c r="C28" s="141"/>
      <c r="D28" s="141"/>
      <c r="E28" s="141"/>
      <c r="F28" s="141"/>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row>
    <row r="29" spans="27:31" ht="13.5" customHeight="1" thickBot="1">
      <c r="AA29" s="799" t="s">
        <v>136</v>
      </c>
      <c r="AB29" s="799"/>
      <c r="AC29" s="799"/>
      <c r="AD29" s="799"/>
      <c r="AE29" s="799"/>
    </row>
    <row r="30" spans="1:31" s="10" customFormat="1" ht="15.75" customHeight="1">
      <c r="A30" s="120"/>
      <c r="B30" s="120"/>
      <c r="C30" s="120"/>
      <c r="D30" s="126"/>
      <c r="E30" s="127"/>
      <c r="F30" s="127"/>
      <c r="G30" s="143"/>
      <c r="H30" s="144"/>
      <c r="I30" s="786" t="s">
        <v>154</v>
      </c>
      <c r="J30" s="786"/>
      <c r="K30" s="787"/>
      <c r="L30" s="794">
        <v>20</v>
      </c>
      <c r="M30" s="795"/>
      <c r="N30" s="795"/>
      <c r="O30" s="795"/>
      <c r="P30" s="796"/>
      <c r="Q30" s="808">
        <v>21</v>
      </c>
      <c r="R30" s="795"/>
      <c r="S30" s="795"/>
      <c r="T30" s="795"/>
      <c r="U30" s="796"/>
      <c r="V30" s="808">
        <v>22</v>
      </c>
      <c r="W30" s="795"/>
      <c r="X30" s="795"/>
      <c r="Y30" s="795"/>
      <c r="Z30" s="796"/>
      <c r="AA30" s="808">
        <v>23</v>
      </c>
      <c r="AB30" s="794"/>
      <c r="AC30" s="794"/>
      <c r="AD30" s="794"/>
      <c r="AE30" s="879"/>
    </row>
    <row r="31" spans="1:31" s="10" customFormat="1" ht="15.75" customHeight="1" thickBot="1">
      <c r="A31" s="145"/>
      <c r="B31" s="145"/>
      <c r="C31" s="145"/>
      <c r="D31" s="800" t="s">
        <v>155</v>
      </c>
      <c r="E31" s="801"/>
      <c r="F31" s="801"/>
      <c r="G31" s="801"/>
      <c r="H31" s="801"/>
      <c r="I31" s="801"/>
      <c r="J31" s="801"/>
      <c r="K31" s="802"/>
      <c r="L31" s="797"/>
      <c r="M31" s="797"/>
      <c r="N31" s="797"/>
      <c r="O31" s="797"/>
      <c r="P31" s="798"/>
      <c r="Q31" s="809"/>
      <c r="R31" s="797"/>
      <c r="S31" s="797"/>
      <c r="T31" s="797"/>
      <c r="U31" s="798"/>
      <c r="V31" s="809"/>
      <c r="W31" s="797"/>
      <c r="X31" s="797"/>
      <c r="Y31" s="797"/>
      <c r="Z31" s="798"/>
      <c r="AA31" s="880"/>
      <c r="AB31" s="881"/>
      <c r="AC31" s="881"/>
      <c r="AD31" s="881"/>
      <c r="AE31" s="882"/>
    </row>
    <row r="32" spans="1:31" s="10" customFormat="1" ht="35.25" customHeight="1">
      <c r="A32" s="120"/>
      <c r="B32" s="120"/>
      <c r="C32" s="120"/>
      <c r="D32" s="146"/>
      <c r="E32" s="777" t="s">
        <v>16</v>
      </c>
      <c r="F32" s="778"/>
      <c r="G32" s="778"/>
      <c r="H32" s="778"/>
      <c r="I32" s="778"/>
      <c r="J32" s="778"/>
      <c r="K32" s="779"/>
      <c r="L32" s="872">
        <v>1923</v>
      </c>
      <c r="M32" s="873"/>
      <c r="N32" s="873"/>
      <c r="O32" s="873"/>
      <c r="P32" s="874"/>
      <c r="Q32" s="823">
        <v>1926</v>
      </c>
      <c r="R32" s="824"/>
      <c r="S32" s="824"/>
      <c r="T32" s="824"/>
      <c r="U32" s="893"/>
      <c r="V32" s="823">
        <v>1865</v>
      </c>
      <c r="W32" s="824"/>
      <c r="X32" s="824"/>
      <c r="Y32" s="824"/>
      <c r="Z32" s="824"/>
      <c r="AA32" s="823">
        <v>2006</v>
      </c>
      <c r="AB32" s="891"/>
      <c r="AC32" s="891"/>
      <c r="AD32" s="891"/>
      <c r="AE32" s="892"/>
    </row>
    <row r="33" spans="1:31" s="10" customFormat="1" ht="46.5" customHeight="1">
      <c r="A33" s="120"/>
      <c r="B33" s="120"/>
      <c r="C33" s="120"/>
      <c r="D33" s="147"/>
      <c r="E33" s="780" t="s">
        <v>168</v>
      </c>
      <c r="F33" s="780"/>
      <c r="G33" s="780"/>
      <c r="H33" s="780"/>
      <c r="I33" s="780"/>
      <c r="J33" s="780"/>
      <c r="K33" s="781"/>
      <c r="L33" s="844">
        <v>14985</v>
      </c>
      <c r="M33" s="844"/>
      <c r="N33" s="844"/>
      <c r="O33" s="844"/>
      <c r="P33" s="846"/>
      <c r="Q33" s="843">
        <v>15361</v>
      </c>
      <c r="R33" s="844"/>
      <c r="S33" s="844"/>
      <c r="T33" s="844"/>
      <c r="U33" s="846"/>
      <c r="V33" s="843">
        <v>16078</v>
      </c>
      <c r="W33" s="844"/>
      <c r="X33" s="844"/>
      <c r="Y33" s="844"/>
      <c r="Z33" s="846"/>
      <c r="AA33" s="843">
        <v>16398</v>
      </c>
      <c r="AB33" s="844"/>
      <c r="AC33" s="844"/>
      <c r="AD33" s="844"/>
      <c r="AE33" s="845"/>
    </row>
    <row r="34" spans="1:31" s="10" customFormat="1" ht="30" customHeight="1">
      <c r="A34" s="148"/>
      <c r="B34" s="148"/>
      <c r="C34" s="148"/>
      <c r="D34" s="149"/>
      <c r="E34" s="780" t="s">
        <v>156</v>
      </c>
      <c r="F34" s="780"/>
      <c r="G34" s="780"/>
      <c r="H34" s="780"/>
      <c r="I34" s="780"/>
      <c r="J34" s="780"/>
      <c r="K34" s="781"/>
      <c r="L34" s="805">
        <v>14457</v>
      </c>
      <c r="M34" s="805"/>
      <c r="N34" s="805"/>
      <c r="O34" s="805"/>
      <c r="P34" s="806"/>
      <c r="Q34" s="804">
        <v>14566</v>
      </c>
      <c r="R34" s="805"/>
      <c r="S34" s="805"/>
      <c r="T34" s="805"/>
      <c r="U34" s="806"/>
      <c r="V34" s="804">
        <v>15085</v>
      </c>
      <c r="W34" s="805"/>
      <c r="X34" s="805"/>
      <c r="Y34" s="805"/>
      <c r="Z34" s="805"/>
      <c r="AA34" s="804">
        <v>14947</v>
      </c>
      <c r="AB34" s="805"/>
      <c r="AC34" s="805"/>
      <c r="AD34" s="805"/>
      <c r="AE34" s="807"/>
    </row>
    <row r="35" spans="1:31" s="10" customFormat="1" ht="30" customHeight="1">
      <c r="A35" s="148"/>
      <c r="B35" s="148"/>
      <c r="C35" s="148"/>
      <c r="D35" s="149"/>
      <c r="E35" s="780" t="s">
        <v>157</v>
      </c>
      <c r="F35" s="780"/>
      <c r="G35" s="780"/>
      <c r="H35" s="780"/>
      <c r="I35" s="780"/>
      <c r="J35" s="780"/>
      <c r="K35" s="781"/>
      <c r="L35" s="805">
        <v>8301</v>
      </c>
      <c r="M35" s="805"/>
      <c r="N35" s="805"/>
      <c r="O35" s="805"/>
      <c r="P35" s="806"/>
      <c r="Q35" s="804">
        <v>8409</v>
      </c>
      <c r="R35" s="805"/>
      <c r="S35" s="805"/>
      <c r="T35" s="805"/>
      <c r="U35" s="806"/>
      <c r="V35" s="804">
        <v>8126</v>
      </c>
      <c r="W35" s="805"/>
      <c r="X35" s="805"/>
      <c r="Y35" s="805"/>
      <c r="Z35" s="805"/>
      <c r="AA35" s="804">
        <v>8171</v>
      </c>
      <c r="AB35" s="805"/>
      <c r="AC35" s="805"/>
      <c r="AD35" s="805"/>
      <c r="AE35" s="807"/>
    </row>
    <row r="36" spans="1:31" s="10" customFormat="1" ht="30" customHeight="1">
      <c r="A36" s="148"/>
      <c r="B36" s="148"/>
      <c r="C36" s="148"/>
      <c r="D36" s="149"/>
      <c r="E36" s="780" t="s">
        <v>158</v>
      </c>
      <c r="F36" s="780"/>
      <c r="G36" s="780"/>
      <c r="H36" s="780"/>
      <c r="I36" s="780"/>
      <c r="J36" s="780"/>
      <c r="K36" s="781"/>
      <c r="L36" s="805">
        <v>4821</v>
      </c>
      <c r="M36" s="805"/>
      <c r="N36" s="805"/>
      <c r="O36" s="805"/>
      <c r="P36" s="806"/>
      <c r="Q36" s="804">
        <v>4856</v>
      </c>
      <c r="R36" s="805"/>
      <c r="S36" s="805"/>
      <c r="T36" s="805"/>
      <c r="U36" s="806"/>
      <c r="V36" s="804">
        <v>4794</v>
      </c>
      <c r="W36" s="805"/>
      <c r="X36" s="805"/>
      <c r="Y36" s="805"/>
      <c r="Z36" s="805"/>
      <c r="AA36" s="804">
        <v>4753</v>
      </c>
      <c r="AB36" s="805"/>
      <c r="AC36" s="805"/>
      <c r="AD36" s="805"/>
      <c r="AE36" s="807"/>
    </row>
    <row r="37" spans="1:31" s="10" customFormat="1" ht="30" customHeight="1">
      <c r="A37" s="148"/>
      <c r="B37" s="148"/>
      <c r="C37" s="148"/>
      <c r="D37" s="149"/>
      <c r="E37" s="780" t="s">
        <v>159</v>
      </c>
      <c r="F37" s="780"/>
      <c r="G37" s="780"/>
      <c r="H37" s="780"/>
      <c r="I37" s="780"/>
      <c r="J37" s="780"/>
      <c r="K37" s="781"/>
      <c r="L37" s="805">
        <v>4657</v>
      </c>
      <c r="M37" s="805"/>
      <c r="N37" s="805"/>
      <c r="O37" s="805"/>
      <c r="P37" s="806"/>
      <c r="Q37" s="804">
        <v>4491</v>
      </c>
      <c r="R37" s="805"/>
      <c r="S37" s="805"/>
      <c r="T37" s="805"/>
      <c r="U37" s="806"/>
      <c r="V37" s="804">
        <v>3947</v>
      </c>
      <c r="W37" s="805"/>
      <c r="X37" s="805"/>
      <c r="Y37" s="805"/>
      <c r="Z37" s="805"/>
      <c r="AA37" s="804">
        <v>3708</v>
      </c>
      <c r="AB37" s="805"/>
      <c r="AC37" s="805"/>
      <c r="AD37" s="805"/>
      <c r="AE37" s="807"/>
    </row>
    <row r="38" spans="1:31" s="10" customFormat="1" ht="30" customHeight="1">
      <c r="A38" s="148"/>
      <c r="B38" s="148"/>
      <c r="C38" s="148"/>
      <c r="D38" s="149"/>
      <c r="E38" s="780" t="s">
        <v>160</v>
      </c>
      <c r="F38" s="780"/>
      <c r="G38" s="780"/>
      <c r="H38" s="780"/>
      <c r="I38" s="780"/>
      <c r="J38" s="780"/>
      <c r="K38" s="781"/>
      <c r="L38" s="805">
        <v>4313</v>
      </c>
      <c r="M38" s="805"/>
      <c r="N38" s="805"/>
      <c r="O38" s="805"/>
      <c r="P38" s="806"/>
      <c r="Q38" s="804">
        <v>4029</v>
      </c>
      <c r="R38" s="805"/>
      <c r="S38" s="805"/>
      <c r="T38" s="805"/>
      <c r="U38" s="806"/>
      <c r="V38" s="804">
        <v>3586</v>
      </c>
      <c r="W38" s="805"/>
      <c r="X38" s="805"/>
      <c r="Y38" s="805"/>
      <c r="Z38" s="805"/>
      <c r="AA38" s="804">
        <v>3503</v>
      </c>
      <c r="AB38" s="805"/>
      <c r="AC38" s="805"/>
      <c r="AD38" s="805"/>
      <c r="AE38" s="807"/>
    </row>
    <row r="39" spans="1:31" s="10" customFormat="1" ht="39.75" customHeight="1" thickBot="1">
      <c r="A39" s="148"/>
      <c r="B39" s="148"/>
      <c r="C39" s="148"/>
      <c r="D39" s="150"/>
      <c r="E39" s="774" t="s">
        <v>17</v>
      </c>
      <c r="F39" s="775"/>
      <c r="G39" s="775"/>
      <c r="H39" s="775"/>
      <c r="I39" s="775"/>
      <c r="J39" s="775"/>
      <c r="K39" s="776"/>
      <c r="L39" s="844">
        <v>2273</v>
      </c>
      <c r="M39" s="844"/>
      <c r="N39" s="844"/>
      <c r="O39" s="844"/>
      <c r="P39" s="846"/>
      <c r="Q39" s="843">
        <v>2255</v>
      </c>
      <c r="R39" s="844"/>
      <c r="S39" s="844"/>
      <c r="T39" s="844"/>
      <c r="U39" s="846"/>
      <c r="V39" s="843">
        <v>2046</v>
      </c>
      <c r="W39" s="844"/>
      <c r="X39" s="844"/>
      <c r="Y39" s="844"/>
      <c r="Z39" s="844"/>
      <c r="AA39" s="843">
        <v>1992</v>
      </c>
      <c r="AB39" s="844"/>
      <c r="AC39" s="844"/>
      <c r="AD39" s="844"/>
      <c r="AE39" s="845"/>
    </row>
    <row r="40" spans="1:48" s="10" customFormat="1" ht="27" customHeight="1" thickBot="1">
      <c r="A40" s="148"/>
      <c r="B40" s="148"/>
      <c r="C40" s="148"/>
      <c r="D40" s="764" t="s">
        <v>18</v>
      </c>
      <c r="E40" s="765"/>
      <c r="F40" s="765"/>
      <c r="G40" s="765"/>
      <c r="H40" s="765"/>
      <c r="I40" s="765"/>
      <c r="J40" s="765"/>
      <c r="K40" s="765"/>
      <c r="L40" s="868">
        <v>55730</v>
      </c>
      <c r="M40" s="868"/>
      <c r="N40" s="868"/>
      <c r="O40" s="868"/>
      <c r="P40" s="869"/>
      <c r="Q40" s="839">
        <v>55893</v>
      </c>
      <c r="R40" s="840"/>
      <c r="S40" s="840"/>
      <c r="T40" s="840"/>
      <c r="U40" s="842"/>
      <c r="V40" s="839">
        <f>SUM(V32:V39)</f>
        <v>55527</v>
      </c>
      <c r="W40" s="840"/>
      <c r="X40" s="840"/>
      <c r="Y40" s="840"/>
      <c r="Z40" s="840"/>
      <c r="AA40" s="839">
        <f>SUM(AA32:AA39)</f>
        <v>55478</v>
      </c>
      <c r="AB40" s="840"/>
      <c r="AC40" s="840"/>
      <c r="AD40" s="840"/>
      <c r="AE40" s="841"/>
      <c r="AQ40" s="151"/>
      <c r="AR40" s="151"/>
      <c r="AS40" s="151"/>
      <c r="AT40" s="151"/>
      <c r="AU40" s="151"/>
      <c r="AV40" s="151"/>
    </row>
    <row r="41" spans="1:31" ht="15" customHeight="1">
      <c r="A41" s="875" t="s">
        <v>169</v>
      </c>
      <c r="B41" s="875"/>
      <c r="C41" s="875"/>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row>
    <row r="42" spans="1:31" s="10" customFormat="1" ht="12" customHeight="1">
      <c r="A42" s="876"/>
      <c r="B42" s="876"/>
      <c r="C42" s="876"/>
      <c r="D42" s="876"/>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row>
  </sheetData>
  <mergeCells count="208">
    <mergeCell ref="Q33:U33"/>
    <mergeCell ref="V33:Z33"/>
    <mergeCell ref="AA33:AE33"/>
    <mergeCell ref="AF13:AH13"/>
    <mergeCell ref="W13:Y13"/>
    <mergeCell ref="AA32:AE32"/>
    <mergeCell ref="Q32:U32"/>
    <mergeCell ref="T13:V13"/>
    <mergeCell ref="T14:V14"/>
    <mergeCell ref="Q14:S14"/>
    <mergeCell ref="AI12:AK12"/>
    <mergeCell ref="AI13:AK13"/>
    <mergeCell ref="AI16:AK16"/>
    <mergeCell ref="AF14:AH14"/>
    <mergeCell ref="AI14:AK14"/>
    <mergeCell ref="AF15:AH15"/>
    <mergeCell ref="AI15:AK15"/>
    <mergeCell ref="AF16:AH16"/>
    <mergeCell ref="AI9:AK9"/>
    <mergeCell ref="AF10:AH10"/>
    <mergeCell ref="AI10:AK10"/>
    <mergeCell ref="AF11:AH11"/>
    <mergeCell ref="AI11:AK11"/>
    <mergeCell ref="AF4:AK4"/>
    <mergeCell ref="AF5:AH5"/>
    <mergeCell ref="AI5:AK5"/>
    <mergeCell ref="AF6:AH6"/>
    <mergeCell ref="AI6:AK6"/>
    <mergeCell ref="AI7:AK7"/>
    <mergeCell ref="Z10:AB10"/>
    <mergeCell ref="Z16:AB16"/>
    <mergeCell ref="AC16:AE16"/>
    <mergeCell ref="AC13:AE13"/>
    <mergeCell ref="Z14:AB14"/>
    <mergeCell ref="AC14:AE14"/>
    <mergeCell ref="AF8:AH8"/>
    <mergeCell ref="AI8:AK8"/>
    <mergeCell ref="AF9:AH9"/>
    <mergeCell ref="AF7:AH7"/>
    <mergeCell ref="AF12:AH12"/>
    <mergeCell ref="AA30:AE31"/>
    <mergeCell ref="Z15:AB15"/>
    <mergeCell ref="AC15:AE15"/>
    <mergeCell ref="A19:AA19"/>
    <mergeCell ref="A20:AA20"/>
    <mergeCell ref="AC11:AE11"/>
    <mergeCell ref="T12:V12"/>
    <mergeCell ref="W12:Y12"/>
    <mergeCell ref="T8:V8"/>
    <mergeCell ref="T9:V9"/>
    <mergeCell ref="AC12:AE12"/>
    <mergeCell ref="Z11:AB11"/>
    <mergeCell ref="Z12:AB12"/>
    <mergeCell ref="AC10:AE10"/>
    <mergeCell ref="W9:Y9"/>
    <mergeCell ref="T10:V10"/>
    <mergeCell ref="W10:Y10"/>
    <mergeCell ref="W8:Y8"/>
    <mergeCell ref="AC7:AE7"/>
    <mergeCell ref="Z8:AB8"/>
    <mergeCell ref="AC8:AE8"/>
    <mergeCell ref="Z9:AB9"/>
    <mergeCell ref="AC9:AE9"/>
    <mergeCell ref="Z7:AB7"/>
    <mergeCell ref="A41:AE41"/>
    <mergeCell ref="A42:AE42"/>
    <mergeCell ref="A17:AE17"/>
    <mergeCell ref="A18:AA18"/>
    <mergeCell ref="V36:Z36"/>
    <mergeCell ref="AA37:AE37"/>
    <mergeCell ref="L37:P37"/>
    <mergeCell ref="E35:K35"/>
    <mergeCell ref="E36:K36"/>
    <mergeCell ref="L33:P33"/>
    <mergeCell ref="E37:K37"/>
    <mergeCell ref="H16:J16"/>
    <mergeCell ref="L38:P38"/>
    <mergeCell ref="N14:P14"/>
    <mergeCell ref="N15:P15"/>
    <mergeCell ref="K14:M14"/>
    <mergeCell ref="K15:M15"/>
    <mergeCell ref="N16:P16"/>
    <mergeCell ref="E38:K38"/>
    <mergeCell ref="L32:P32"/>
    <mergeCell ref="L40:P40"/>
    <mergeCell ref="L35:P35"/>
    <mergeCell ref="L34:P34"/>
    <mergeCell ref="L36:P36"/>
    <mergeCell ref="L39:P39"/>
    <mergeCell ref="A3:AE3"/>
    <mergeCell ref="K7:M7"/>
    <mergeCell ref="K8:M8"/>
    <mergeCell ref="H5:J5"/>
    <mergeCell ref="K5:M5"/>
    <mergeCell ref="E7:G7"/>
    <mergeCell ref="E8:G8"/>
    <mergeCell ref="W5:Y5"/>
    <mergeCell ref="T7:V7"/>
    <mergeCell ref="W7:Y7"/>
    <mergeCell ref="B12:C12"/>
    <mergeCell ref="B13:C13"/>
    <mergeCell ref="B14:C14"/>
    <mergeCell ref="B15:C15"/>
    <mergeCell ref="E9:G9"/>
    <mergeCell ref="E12:G12"/>
    <mergeCell ref="E15:G15"/>
    <mergeCell ref="E13:G13"/>
    <mergeCell ref="E10:G10"/>
    <mergeCell ref="E11:G11"/>
    <mergeCell ref="H4:M4"/>
    <mergeCell ref="A4:G4"/>
    <mergeCell ref="A6:G6"/>
    <mergeCell ref="K6:M6"/>
    <mergeCell ref="H6:J6"/>
    <mergeCell ref="H7:J7"/>
    <mergeCell ref="H8:J8"/>
    <mergeCell ref="Q7:S7"/>
    <mergeCell ref="N7:P7"/>
    <mergeCell ref="Q8:S8"/>
    <mergeCell ref="N8:P8"/>
    <mergeCell ref="AA40:AE40"/>
    <mergeCell ref="Q38:U38"/>
    <mergeCell ref="V40:Z40"/>
    <mergeCell ref="Q40:U40"/>
    <mergeCell ref="AA39:AE39"/>
    <mergeCell ref="V38:Z38"/>
    <mergeCell ref="AA38:AE38"/>
    <mergeCell ref="V39:Z39"/>
    <mergeCell ref="Q39:U39"/>
    <mergeCell ref="Q9:S9"/>
    <mergeCell ref="Q10:S10"/>
    <mergeCell ref="Q12:S12"/>
    <mergeCell ref="N10:P10"/>
    <mergeCell ref="N11:P11"/>
    <mergeCell ref="Q11:S11"/>
    <mergeCell ref="H9:J9"/>
    <mergeCell ref="K9:M9"/>
    <mergeCell ref="N13:P13"/>
    <mergeCell ref="N9:P9"/>
    <mergeCell ref="N12:P12"/>
    <mergeCell ref="H10:J10"/>
    <mergeCell ref="K10:M10"/>
    <mergeCell ref="H12:J12"/>
    <mergeCell ref="H11:J11"/>
    <mergeCell ref="K11:M11"/>
    <mergeCell ref="Z4:AE4"/>
    <mergeCell ref="Z5:AB5"/>
    <mergeCell ref="AC5:AE5"/>
    <mergeCell ref="Z6:AB6"/>
    <mergeCell ref="AC6:AE6"/>
    <mergeCell ref="T4:Y4"/>
    <mergeCell ref="Q6:S6"/>
    <mergeCell ref="W6:Y6"/>
    <mergeCell ref="T5:V5"/>
    <mergeCell ref="T6:V6"/>
    <mergeCell ref="N4:S4"/>
    <mergeCell ref="N5:P5"/>
    <mergeCell ref="Q5:S5"/>
    <mergeCell ref="N6:P6"/>
    <mergeCell ref="K12:M12"/>
    <mergeCell ref="Q36:U36"/>
    <mergeCell ref="E34:K34"/>
    <mergeCell ref="D27:AE27"/>
    <mergeCell ref="Q13:S13"/>
    <mergeCell ref="H14:J14"/>
    <mergeCell ref="K16:M16"/>
    <mergeCell ref="Z13:AB13"/>
    <mergeCell ref="V32:Z32"/>
    <mergeCell ref="H15:J15"/>
    <mergeCell ref="Q15:S15"/>
    <mergeCell ref="Q30:U31"/>
    <mergeCell ref="E14:G14"/>
    <mergeCell ref="H13:J13"/>
    <mergeCell ref="K13:M13"/>
    <mergeCell ref="Q16:S16"/>
    <mergeCell ref="V30:Z31"/>
    <mergeCell ref="T11:V11"/>
    <mergeCell ref="W11:Y11"/>
    <mergeCell ref="W14:Y14"/>
    <mergeCell ref="Q37:U37"/>
    <mergeCell ref="AA35:AE35"/>
    <mergeCell ref="Q34:U34"/>
    <mergeCell ref="V34:Z34"/>
    <mergeCell ref="Q35:U35"/>
    <mergeCell ref="AA34:AE34"/>
    <mergeCell ref="V37:Z37"/>
    <mergeCell ref="V35:Z35"/>
    <mergeCell ref="AA36:AE36"/>
    <mergeCell ref="A1:AK1"/>
    <mergeCell ref="I30:K30"/>
    <mergeCell ref="T15:V15"/>
    <mergeCell ref="W15:Y15"/>
    <mergeCell ref="T16:V16"/>
    <mergeCell ref="W16:Y16"/>
    <mergeCell ref="L30:P31"/>
    <mergeCell ref="AA29:AE29"/>
    <mergeCell ref="D31:K31"/>
    <mergeCell ref="D25:AE25"/>
    <mergeCell ref="D40:K40"/>
    <mergeCell ref="B16:C16"/>
    <mergeCell ref="B7:C8"/>
    <mergeCell ref="B9:C9"/>
    <mergeCell ref="B10:C10"/>
    <mergeCell ref="B11:C11"/>
    <mergeCell ref="E39:K39"/>
    <mergeCell ref="E32:K32"/>
    <mergeCell ref="E33:K33"/>
    <mergeCell ref="E16:G16"/>
  </mergeCells>
  <printOptions horizontalCentered="1"/>
  <pageMargins left="0.7874015748031497" right="0.9055118110236221" top="0.7874015748031497" bottom="0.7874015748031497" header="0.5118110236220472" footer="0.511811023622047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W41"/>
  <sheetViews>
    <sheetView showGridLines="0" view="pageBreakPreview" zoomScaleSheetLayoutView="100" workbookViewId="0" topLeftCell="A14">
      <selection activeCell="F36" sqref="F36"/>
    </sheetView>
  </sheetViews>
  <sheetFormatPr defaultColWidth="9.00390625" defaultRowHeight="13.5"/>
  <cols>
    <col min="1" max="1" width="6.25390625" style="154" customWidth="1"/>
    <col min="2" max="2" width="0.74609375" style="155" customWidth="1"/>
    <col min="3" max="3" width="13.625" style="154" customWidth="1"/>
    <col min="4" max="5" width="0.74609375" style="155" customWidth="1"/>
    <col min="6" max="6" width="11.625" style="154" customWidth="1"/>
    <col min="7" max="8" width="0.74609375" style="155" customWidth="1"/>
    <col min="9" max="9" width="15.25390625" style="154" customWidth="1"/>
    <col min="10" max="11" width="0.74609375" style="155" customWidth="1"/>
    <col min="12" max="12" width="14.25390625" style="154" customWidth="1"/>
    <col min="13" max="14" width="0.74609375" style="155" customWidth="1"/>
    <col min="15" max="15" width="10.00390625" style="154" customWidth="1"/>
    <col min="16" max="17" width="0.74609375" style="155" customWidth="1"/>
    <col min="18" max="18" width="10.00390625" style="154" customWidth="1"/>
    <col min="19" max="20" width="0.74609375" style="155" customWidth="1"/>
    <col min="21" max="21" width="10.00390625" style="155" customWidth="1"/>
    <col min="22" max="23" width="0.74609375" style="155" customWidth="1"/>
    <col min="24" max="25" width="8.00390625" style="154" customWidth="1"/>
    <col min="26" max="26" width="5.375" style="154" customWidth="1"/>
    <col min="27" max="16384" width="8.00390625" style="154" customWidth="1"/>
  </cols>
  <sheetData>
    <row r="1" spans="1:23" ht="15.75" customHeight="1">
      <c r="A1" s="903" t="s">
        <v>170</v>
      </c>
      <c r="B1" s="903"/>
      <c r="C1" s="903"/>
      <c r="D1" s="903"/>
      <c r="E1" s="903"/>
      <c r="F1" s="903"/>
      <c r="G1" s="903"/>
      <c r="H1" s="903"/>
      <c r="I1" s="903"/>
      <c r="J1" s="903"/>
      <c r="K1" s="903"/>
      <c r="L1" s="903"/>
      <c r="M1" s="903"/>
      <c r="N1" s="903"/>
      <c r="O1" s="903"/>
      <c r="P1" s="903"/>
      <c r="Q1" s="903"/>
      <c r="R1" s="903"/>
      <c r="S1" s="903"/>
      <c r="T1" s="903"/>
      <c r="U1" s="903"/>
      <c r="V1" s="153"/>
      <c r="W1" s="153"/>
    </row>
    <row r="2" spans="1:23" ht="13.5" customHeight="1">
      <c r="A2" s="153"/>
      <c r="B2" s="153"/>
      <c r="C2" s="153"/>
      <c r="D2" s="153"/>
      <c r="E2" s="153"/>
      <c r="F2" s="153"/>
      <c r="G2" s="153"/>
      <c r="H2" s="153"/>
      <c r="I2" s="153"/>
      <c r="J2" s="153"/>
      <c r="K2" s="153"/>
      <c r="L2" s="153"/>
      <c r="M2" s="153"/>
      <c r="N2" s="153"/>
      <c r="O2" s="153"/>
      <c r="P2" s="153"/>
      <c r="Q2" s="153"/>
      <c r="R2" s="153"/>
      <c r="S2" s="153"/>
      <c r="T2" s="153"/>
      <c r="U2" s="153"/>
      <c r="V2" s="153"/>
      <c r="W2" s="153"/>
    </row>
    <row r="3" spans="18:22" ht="13.5" customHeight="1" thickBot="1">
      <c r="R3" s="913" t="s">
        <v>171</v>
      </c>
      <c r="S3" s="914"/>
      <c r="T3" s="914"/>
      <c r="U3" s="914"/>
      <c r="V3" s="914"/>
    </row>
    <row r="4" spans="1:23" ht="19.5" customHeight="1">
      <c r="A4" s="905" t="s">
        <v>21</v>
      </c>
      <c r="B4" s="156"/>
      <c r="C4" s="157" t="s">
        <v>2</v>
      </c>
      <c r="D4" s="158"/>
      <c r="E4" s="159"/>
      <c r="F4" s="160"/>
      <c r="G4" s="161"/>
      <c r="H4" s="159"/>
      <c r="I4" s="160"/>
      <c r="J4" s="161"/>
      <c r="K4" s="159"/>
      <c r="L4" s="910" t="s">
        <v>176</v>
      </c>
      <c r="M4" s="161"/>
      <c r="N4" s="162"/>
      <c r="O4" s="904" t="s">
        <v>42</v>
      </c>
      <c r="P4" s="904"/>
      <c r="Q4" s="904"/>
      <c r="R4" s="904"/>
      <c r="S4" s="904"/>
      <c r="T4" s="904"/>
      <c r="U4" s="904"/>
      <c r="V4" s="163"/>
      <c r="W4" s="164"/>
    </row>
    <row r="5" spans="1:23" ht="19.5" customHeight="1">
      <c r="A5" s="906"/>
      <c r="B5" s="165"/>
      <c r="C5" s="166"/>
      <c r="D5" s="167"/>
      <c r="E5" s="166"/>
      <c r="F5" s="168" t="s">
        <v>177</v>
      </c>
      <c r="G5" s="169"/>
      <c r="H5" s="166"/>
      <c r="I5" s="170" t="s">
        <v>172</v>
      </c>
      <c r="J5" s="169"/>
      <c r="K5" s="166"/>
      <c r="L5" s="911"/>
      <c r="M5" s="169"/>
      <c r="N5" s="166"/>
      <c r="O5" s="908" t="s">
        <v>178</v>
      </c>
      <c r="P5" s="172"/>
      <c r="Q5" s="173"/>
      <c r="R5" s="908" t="s">
        <v>179</v>
      </c>
      <c r="S5" s="172"/>
      <c r="T5" s="173"/>
      <c r="U5" s="174" t="s">
        <v>180</v>
      </c>
      <c r="V5" s="175"/>
      <c r="W5" s="176"/>
    </row>
    <row r="6" spans="1:23" ht="19.5" customHeight="1" thickBot="1">
      <c r="A6" s="907"/>
      <c r="B6" s="177"/>
      <c r="C6" s="178" t="s">
        <v>51</v>
      </c>
      <c r="D6" s="179"/>
      <c r="E6" s="178"/>
      <c r="F6" s="180"/>
      <c r="G6" s="181"/>
      <c r="H6" s="178"/>
      <c r="I6" s="180"/>
      <c r="J6" s="181"/>
      <c r="K6" s="178"/>
      <c r="L6" s="912"/>
      <c r="M6" s="181"/>
      <c r="N6" s="178"/>
      <c r="O6" s="909"/>
      <c r="P6" s="182"/>
      <c r="Q6" s="183"/>
      <c r="R6" s="909"/>
      <c r="S6" s="182"/>
      <c r="T6" s="183"/>
      <c r="U6" s="184" t="s">
        <v>181</v>
      </c>
      <c r="V6" s="185"/>
      <c r="W6" s="176"/>
    </row>
    <row r="7" spans="1:23" ht="21.75" customHeight="1">
      <c r="A7" s="894">
        <v>20</v>
      </c>
      <c r="B7" s="166"/>
      <c r="C7" s="168" t="s">
        <v>52</v>
      </c>
      <c r="D7" s="167"/>
      <c r="E7" s="166"/>
      <c r="F7" s="186">
        <v>42657</v>
      </c>
      <c r="G7" s="169"/>
      <c r="H7" s="166"/>
      <c r="I7" s="186">
        <v>187239494</v>
      </c>
      <c r="J7" s="169"/>
      <c r="K7" s="166"/>
      <c r="L7" s="186">
        <v>7796727</v>
      </c>
      <c r="M7" s="169"/>
      <c r="N7" s="166"/>
      <c r="O7" s="187">
        <v>76.5</v>
      </c>
      <c r="P7" s="188"/>
      <c r="Q7" s="189"/>
      <c r="R7" s="187">
        <v>76</v>
      </c>
      <c r="S7" s="188"/>
      <c r="T7" s="189"/>
      <c r="U7" s="187">
        <v>77.5</v>
      </c>
      <c r="V7" s="190"/>
      <c r="W7" s="176"/>
    </row>
    <row r="8" spans="1:23" ht="21.75" customHeight="1">
      <c r="A8" s="894"/>
      <c r="B8" s="191"/>
      <c r="C8" s="192" t="s">
        <v>100</v>
      </c>
      <c r="D8" s="193"/>
      <c r="E8" s="194"/>
      <c r="F8" s="195">
        <v>2417</v>
      </c>
      <c r="G8" s="196"/>
      <c r="H8" s="194"/>
      <c r="I8" s="195">
        <v>11622235</v>
      </c>
      <c r="J8" s="196"/>
      <c r="K8" s="194"/>
      <c r="L8" s="195">
        <v>499662</v>
      </c>
      <c r="M8" s="196"/>
      <c r="N8" s="194"/>
      <c r="O8" s="197">
        <v>4.3</v>
      </c>
      <c r="P8" s="198"/>
      <c r="Q8" s="199"/>
      <c r="R8" s="197">
        <v>4.7</v>
      </c>
      <c r="S8" s="198"/>
      <c r="T8" s="199"/>
      <c r="U8" s="197">
        <v>5</v>
      </c>
      <c r="V8" s="200"/>
      <c r="W8" s="176"/>
    </row>
    <row r="9" spans="1:23" ht="21.75" customHeight="1">
      <c r="A9" s="894"/>
      <c r="B9" s="191"/>
      <c r="C9" s="192" t="s">
        <v>53</v>
      </c>
      <c r="D9" s="193"/>
      <c r="E9" s="194"/>
      <c r="F9" s="201">
        <v>4</v>
      </c>
      <c r="G9" s="196"/>
      <c r="H9" s="194"/>
      <c r="I9" s="195">
        <v>6736</v>
      </c>
      <c r="J9" s="196"/>
      <c r="K9" s="194"/>
      <c r="L9" s="202">
        <v>89</v>
      </c>
      <c r="M9" s="196"/>
      <c r="N9" s="194"/>
      <c r="O9" s="197">
        <v>0</v>
      </c>
      <c r="P9" s="198"/>
      <c r="Q9" s="199"/>
      <c r="R9" s="197">
        <v>0</v>
      </c>
      <c r="S9" s="198"/>
      <c r="T9" s="199"/>
      <c r="U9" s="197">
        <v>0</v>
      </c>
      <c r="V9" s="200"/>
      <c r="W9" s="176"/>
    </row>
    <row r="10" spans="1:23" ht="21.75" customHeight="1">
      <c r="A10" s="894"/>
      <c r="B10" s="191"/>
      <c r="C10" s="192" t="s">
        <v>54</v>
      </c>
      <c r="D10" s="193"/>
      <c r="E10" s="194"/>
      <c r="F10" s="195">
        <v>969</v>
      </c>
      <c r="G10" s="196"/>
      <c r="H10" s="194"/>
      <c r="I10" s="195">
        <v>19184214</v>
      </c>
      <c r="J10" s="196"/>
      <c r="K10" s="194"/>
      <c r="L10" s="202">
        <v>669682</v>
      </c>
      <c r="M10" s="196"/>
      <c r="N10" s="194"/>
      <c r="O10" s="197">
        <v>1.7</v>
      </c>
      <c r="P10" s="198"/>
      <c r="Q10" s="199"/>
      <c r="R10" s="197">
        <v>7.8</v>
      </c>
      <c r="S10" s="198"/>
      <c r="T10" s="199"/>
      <c r="U10" s="197">
        <v>6.7</v>
      </c>
      <c r="V10" s="200"/>
      <c r="W10" s="176"/>
    </row>
    <row r="11" spans="1:23" ht="21.75" customHeight="1">
      <c r="A11" s="894"/>
      <c r="B11" s="203"/>
      <c r="C11" s="204" t="s">
        <v>55</v>
      </c>
      <c r="D11" s="205"/>
      <c r="E11" s="206"/>
      <c r="F11" s="207">
        <v>9683</v>
      </c>
      <c r="G11" s="208"/>
      <c r="H11" s="206"/>
      <c r="I11" s="207">
        <v>28339204</v>
      </c>
      <c r="J11" s="208"/>
      <c r="K11" s="206"/>
      <c r="L11" s="209">
        <v>1088976</v>
      </c>
      <c r="M11" s="208"/>
      <c r="N11" s="206"/>
      <c r="O11" s="210">
        <v>17.4</v>
      </c>
      <c r="P11" s="211"/>
      <c r="Q11" s="212"/>
      <c r="R11" s="210">
        <v>11.5</v>
      </c>
      <c r="S11" s="211"/>
      <c r="T11" s="212"/>
      <c r="U11" s="210">
        <v>10.8</v>
      </c>
      <c r="V11" s="213"/>
      <c r="W11" s="176"/>
    </row>
    <row r="12" spans="1:23" ht="21.75" customHeight="1">
      <c r="A12" s="895"/>
      <c r="B12" s="214"/>
      <c r="C12" s="215" t="s">
        <v>15</v>
      </c>
      <c r="D12" s="216"/>
      <c r="E12" s="217"/>
      <c r="F12" s="218">
        <f>SUM(F7:F11)</f>
        <v>55730</v>
      </c>
      <c r="G12" s="219"/>
      <c r="H12" s="217"/>
      <c r="I12" s="218">
        <f>SUM(I7:I11)</f>
        <v>246391883</v>
      </c>
      <c r="J12" s="219"/>
      <c r="K12" s="217"/>
      <c r="L12" s="218">
        <f>SUM(L7:L11)</f>
        <v>10055136</v>
      </c>
      <c r="M12" s="219"/>
      <c r="N12" s="217"/>
      <c r="O12" s="220">
        <v>100</v>
      </c>
      <c r="P12" s="221"/>
      <c r="Q12" s="222"/>
      <c r="R12" s="220">
        <v>100</v>
      </c>
      <c r="S12" s="221"/>
      <c r="T12" s="222"/>
      <c r="U12" s="220">
        <v>100</v>
      </c>
      <c r="V12" s="223"/>
      <c r="W12" s="176"/>
    </row>
    <row r="13" spans="1:23" ht="21.75" customHeight="1">
      <c r="A13" s="897">
        <v>21</v>
      </c>
      <c r="B13" s="224"/>
      <c r="C13" s="225" t="s">
        <v>52</v>
      </c>
      <c r="D13" s="226"/>
      <c r="E13" s="227"/>
      <c r="F13" s="228">
        <v>43188</v>
      </c>
      <c r="G13" s="229"/>
      <c r="H13" s="227"/>
      <c r="I13" s="228">
        <v>189172920</v>
      </c>
      <c r="J13" s="229"/>
      <c r="K13" s="227"/>
      <c r="L13" s="228">
        <v>7875262</v>
      </c>
      <c r="M13" s="229"/>
      <c r="N13" s="227"/>
      <c r="O13" s="230">
        <v>77.3</v>
      </c>
      <c r="P13" s="231"/>
      <c r="Q13" s="232"/>
      <c r="R13" s="230">
        <v>78.8</v>
      </c>
      <c r="S13" s="231"/>
      <c r="T13" s="232"/>
      <c r="U13" s="230">
        <v>80.1</v>
      </c>
      <c r="V13" s="233"/>
      <c r="W13" s="176"/>
    </row>
    <row r="14" spans="1:23" ht="21.75" customHeight="1">
      <c r="A14" s="894"/>
      <c r="B14" s="191"/>
      <c r="C14" s="192" t="s">
        <v>100</v>
      </c>
      <c r="D14" s="193"/>
      <c r="E14" s="194"/>
      <c r="F14" s="195">
        <v>2325</v>
      </c>
      <c r="G14" s="196"/>
      <c r="H14" s="194"/>
      <c r="I14" s="195">
        <v>11138816</v>
      </c>
      <c r="J14" s="196"/>
      <c r="K14" s="194"/>
      <c r="L14" s="195">
        <v>480006</v>
      </c>
      <c r="M14" s="196"/>
      <c r="N14" s="194"/>
      <c r="O14" s="197">
        <v>4.2</v>
      </c>
      <c r="P14" s="198"/>
      <c r="Q14" s="199"/>
      <c r="R14" s="197">
        <v>4.6</v>
      </c>
      <c r="S14" s="198"/>
      <c r="T14" s="199"/>
      <c r="U14" s="197">
        <v>4.9</v>
      </c>
      <c r="V14" s="200"/>
      <c r="W14" s="176"/>
    </row>
    <row r="15" spans="1:23" ht="21.75" customHeight="1">
      <c r="A15" s="894"/>
      <c r="B15" s="191"/>
      <c r="C15" s="192" t="s">
        <v>53</v>
      </c>
      <c r="D15" s="193"/>
      <c r="E15" s="194"/>
      <c r="F15" s="201">
        <v>2</v>
      </c>
      <c r="G15" s="196"/>
      <c r="H15" s="194"/>
      <c r="I15" s="195">
        <v>7587</v>
      </c>
      <c r="J15" s="196"/>
      <c r="K15" s="194"/>
      <c r="L15" s="202">
        <v>255</v>
      </c>
      <c r="M15" s="196"/>
      <c r="N15" s="194"/>
      <c r="O15" s="197">
        <v>0</v>
      </c>
      <c r="P15" s="198"/>
      <c r="Q15" s="199"/>
      <c r="R15" s="197">
        <v>0</v>
      </c>
      <c r="S15" s="198"/>
      <c r="T15" s="199"/>
      <c r="U15" s="197">
        <v>0</v>
      </c>
      <c r="V15" s="200"/>
      <c r="W15" s="176"/>
    </row>
    <row r="16" spans="1:23" ht="21.75" customHeight="1">
      <c r="A16" s="894"/>
      <c r="B16" s="191"/>
      <c r="C16" s="192" t="s">
        <v>54</v>
      </c>
      <c r="D16" s="193"/>
      <c r="E16" s="194"/>
      <c r="F16" s="195">
        <v>536</v>
      </c>
      <c r="G16" s="196"/>
      <c r="H16" s="194"/>
      <c r="I16" s="195">
        <v>10841858</v>
      </c>
      <c r="J16" s="196"/>
      <c r="K16" s="194"/>
      <c r="L16" s="202">
        <v>372279</v>
      </c>
      <c r="M16" s="196"/>
      <c r="N16" s="194"/>
      <c r="O16" s="197">
        <v>0.9</v>
      </c>
      <c r="P16" s="198"/>
      <c r="Q16" s="199"/>
      <c r="R16" s="197">
        <v>4.5</v>
      </c>
      <c r="S16" s="198"/>
      <c r="T16" s="199"/>
      <c r="U16" s="197">
        <v>3.8</v>
      </c>
      <c r="V16" s="200"/>
      <c r="W16" s="176"/>
    </row>
    <row r="17" spans="1:23" ht="21.75" customHeight="1">
      <c r="A17" s="894"/>
      <c r="B17" s="234"/>
      <c r="C17" s="235" t="s">
        <v>55</v>
      </c>
      <c r="D17" s="236"/>
      <c r="E17" s="237"/>
      <c r="F17" s="238">
        <v>9842</v>
      </c>
      <c r="G17" s="239"/>
      <c r="H17" s="237"/>
      <c r="I17" s="238">
        <v>28937031</v>
      </c>
      <c r="J17" s="239"/>
      <c r="K17" s="237"/>
      <c r="L17" s="240">
        <v>1102447</v>
      </c>
      <c r="M17" s="239"/>
      <c r="N17" s="237"/>
      <c r="O17" s="241">
        <v>17.6</v>
      </c>
      <c r="P17" s="242"/>
      <c r="Q17" s="243"/>
      <c r="R17" s="241">
        <v>12.1</v>
      </c>
      <c r="S17" s="242"/>
      <c r="T17" s="243"/>
      <c r="U17" s="241">
        <v>11.2</v>
      </c>
      <c r="V17" s="244"/>
      <c r="W17" s="176"/>
    </row>
    <row r="18" spans="1:23" ht="21.75" customHeight="1">
      <c r="A18" s="895"/>
      <c r="B18" s="214"/>
      <c r="C18" s="215" t="s">
        <v>15</v>
      </c>
      <c r="D18" s="216"/>
      <c r="E18" s="217"/>
      <c r="F18" s="218">
        <f>SUM(F13:F17)</f>
        <v>55893</v>
      </c>
      <c r="G18" s="219"/>
      <c r="H18" s="217"/>
      <c r="I18" s="218">
        <f>SUM(I13:I17)</f>
        <v>240098212</v>
      </c>
      <c r="J18" s="219"/>
      <c r="K18" s="217"/>
      <c r="L18" s="218">
        <f>SUM(L13:L17)</f>
        <v>9830249</v>
      </c>
      <c r="M18" s="219"/>
      <c r="N18" s="217"/>
      <c r="O18" s="220">
        <v>100</v>
      </c>
      <c r="P18" s="221"/>
      <c r="Q18" s="222"/>
      <c r="R18" s="220">
        <v>100</v>
      </c>
      <c r="S18" s="221"/>
      <c r="T18" s="222"/>
      <c r="U18" s="220">
        <v>100</v>
      </c>
      <c r="V18" s="223"/>
      <c r="W18" s="176"/>
    </row>
    <row r="19" spans="1:23" ht="21.75" customHeight="1">
      <c r="A19" s="897">
        <v>22</v>
      </c>
      <c r="B19" s="166"/>
      <c r="C19" s="168" t="s">
        <v>52</v>
      </c>
      <c r="D19" s="167"/>
      <c r="E19" s="166"/>
      <c r="F19" s="245">
        <v>42747</v>
      </c>
      <c r="G19" s="169"/>
      <c r="H19" s="166"/>
      <c r="I19" s="245">
        <v>178435100</v>
      </c>
      <c r="J19" s="169"/>
      <c r="K19" s="166"/>
      <c r="L19" s="245">
        <v>7227887</v>
      </c>
      <c r="M19" s="169"/>
      <c r="N19" s="166"/>
      <c r="O19" s="246">
        <v>77</v>
      </c>
      <c r="P19" s="188"/>
      <c r="Q19" s="189"/>
      <c r="R19" s="246">
        <v>80.5</v>
      </c>
      <c r="S19" s="188"/>
      <c r="T19" s="189"/>
      <c r="U19" s="246">
        <v>79.1</v>
      </c>
      <c r="V19" s="190"/>
      <c r="W19" s="176"/>
    </row>
    <row r="20" spans="1:23" ht="21.75" customHeight="1">
      <c r="A20" s="894"/>
      <c r="B20" s="191"/>
      <c r="C20" s="192" t="s">
        <v>100</v>
      </c>
      <c r="D20" s="193"/>
      <c r="E20" s="194"/>
      <c r="F20" s="195">
        <v>2136</v>
      </c>
      <c r="G20" s="196"/>
      <c r="H20" s="194"/>
      <c r="I20" s="195">
        <v>10326403</v>
      </c>
      <c r="J20" s="196"/>
      <c r="K20" s="194"/>
      <c r="L20" s="195">
        <v>439314</v>
      </c>
      <c r="M20" s="196"/>
      <c r="N20" s="194"/>
      <c r="O20" s="197">
        <v>3.8</v>
      </c>
      <c r="P20" s="198"/>
      <c r="Q20" s="199"/>
      <c r="R20" s="197">
        <v>4.7</v>
      </c>
      <c r="S20" s="198"/>
      <c r="T20" s="199"/>
      <c r="U20" s="197">
        <v>4.8</v>
      </c>
      <c r="V20" s="200"/>
      <c r="W20" s="176"/>
    </row>
    <row r="21" spans="1:23" ht="21.75" customHeight="1">
      <c r="A21" s="894"/>
      <c r="B21" s="191"/>
      <c r="C21" s="192" t="s">
        <v>53</v>
      </c>
      <c r="D21" s="193"/>
      <c r="E21" s="194"/>
      <c r="F21" s="201">
        <v>1</v>
      </c>
      <c r="G21" s="196"/>
      <c r="H21" s="194"/>
      <c r="I21" s="195">
        <v>1498</v>
      </c>
      <c r="J21" s="196"/>
      <c r="K21" s="194"/>
      <c r="L21" s="202">
        <v>10</v>
      </c>
      <c r="M21" s="196"/>
      <c r="N21" s="194"/>
      <c r="O21" s="197">
        <v>0</v>
      </c>
      <c r="P21" s="198"/>
      <c r="Q21" s="199"/>
      <c r="R21" s="197">
        <v>0</v>
      </c>
      <c r="S21" s="198"/>
      <c r="T21" s="199"/>
      <c r="U21" s="197">
        <v>0</v>
      </c>
      <c r="V21" s="200"/>
      <c r="W21" s="176"/>
    </row>
    <row r="22" spans="1:23" ht="21.75" customHeight="1">
      <c r="A22" s="894"/>
      <c r="B22" s="191"/>
      <c r="C22" s="192" t="s">
        <v>54</v>
      </c>
      <c r="D22" s="193"/>
      <c r="E22" s="194"/>
      <c r="F22" s="195">
        <v>479</v>
      </c>
      <c r="G22" s="196"/>
      <c r="H22" s="194"/>
      <c r="I22" s="195">
        <v>3382478</v>
      </c>
      <c r="J22" s="196"/>
      <c r="K22" s="194"/>
      <c r="L22" s="202">
        <v>355615</v>
      </c>
      <c r="M22" s="196"/>
      <c r="N22" s="194"/>
      <c r="O22" s="197">
        <v>0.9</v>
      </c>
      <c r="P22" s="198"/>
      <c r="Q22" s="199"/>
      <c r="R22" s="197">
        <v>1.5</v>
      </c>
      <c r="S22" s="198"/>
      <c r="T22" s="199"/>
      <c r="U22" s="197">
        <v>3.9</v>
      </c>
      <c r="V22" s="200"/>
      <c r="W22" s="176"/>
    </row>
    <row r="23" spans="1:23" ht="21.75" customHeight="1">
      <c r="A23" s="894"/>
      <c r="B23" s="203"/>
      <c r="C23" s="204" t="s">
        <v>55</v>
      </c>
      <c r="D23" s="205"/>
      <c r="E23" s="206"/>
      <c r="F23" s="207">
        <v>10164</v>
      </c>
      <c r="G23" s="208"/>
      <c r="H23" s="206"/>
      <c r="I23" s="207">
        <v>29521490</v>
      </c>
      <c r="J23" s="208"/>
      <c r="K23" s="206"/>
      <c r="L23" s="209">
        <v>1111126</v>
      </c>
      <c r="M23" s="208"/>
      <c r="N23" s="206"/>
      <c r="O23" s="210">
        <v>18.3</v>
      </c>
      <c r="P23" s="211"/>
      <c r="Q23" s="212"/>
      <c r="R23" s="210">
        <v>13.3</v>
      </c>
      <c r="S23" s="211"/>
      <c r="T23" s="212"/>
      <c r="U23" s="210">
        <v>12.2</v>
      </c>
      <c r="V23" s="213"/>
      <c r="W23" s="176"/>
    </row>
    <row r="24" spans="1:23" ht="21.75" customHeight="1">
      <c r="A24" s="895"/>
      <c r="B24" s="247"/>
      <c r="C24" s="171" t="s">
        <v>15</v>
      </c>
      <c r="D24" s="248"/>
      <c r="E24" s="249"/>
      <c r="F24" s="245">
        <f>SUM(F19:F23)</f>
        <v>55527</v>
      </c>
      <c r="G24" s="250"/>
      <c r="H24" s="249"/>
      <c r="I24" s="245">
        <f>SUM(I19:I23)</f>
        <v>221666969</v>
      </c>
      <c r="J24" s="250"/>
      <c r="K24" s="249"/>
      <c r="L24" s="245">
        <f>SUM(L19:L23)</f>
        <v>9133952</v>
      </c>
      <c r="M24" s="250"/>
      <c r="N24" s="249"/>
      <c r="O24" s="246">
        <v>100</v>
      </c>
      <c r="P24" s="172"/>
      <c r="Q24" s="173"/>
      <c r="R24" s="246">
        <v>100</v>
      </c>
      <c r="S24" s="172"/>
      <c r="T24" s="173"/>
      <c r="U24" s="246">
        <v>100</v>
      </c>
      <c r="V24" s="251"/>
      <c r="W24" s="176"/>
    </row>
    <row r="25" spans="1:23" ht="21.75" customHeight="1">
      <c r="A25" s="897">
        <v>23</v>
      </c>
      <c r="B25" s="249"/>
      <c r="C25" s="174" t="s">
        <v>52</v>
      </c>
      <c r="D25" s="248"/>
      <c r="E25" s="249"/>
      <c r="F25" s="245">
        <v>42438</v>
      </c>
      <c r="G25" s="250"/>
      <c r="H25" s="249"/>
      <c r="I25" s="245">
        <v>176403373</v>
      </c>
      <c r="J25" s="250"/>
      <c r="K25" s="249"/>
      <c r="L25" s="245">
        <v>7068650</v>
      </c>
      <c r="M25" s="250"/>
      <c r="N25" s="249"/>
      <c r="O25" s="246">
        <v>76.5</v>
      </c>
      <c r="P25" s="172"/>
      <c r="Q25" s="173"/>
      <c r="R25" s="246">
        <v>80.5</v>
      </c>
      <c r="S25" s="172"/>
      <c r="T25" s="173"/>
      <c r="U25" s="246">
        <v>79.3</v>
      </c>
      <c r="V25" s="251"/>
      <c r="W25" s="176"/>
    </row>
    <row r="26" spans="1:23" ht="21.75" customHeight="1">
      <c r="A26" s="894"/>
      <c r="B26" s="191"/>
      <c r="C26" s="192" t="s">
        <v>100</v>
      </c>
      <c r="D26" s="193"/>
      <c r="E26" s="194"/>
      <c r="F26" s="195">
        <v>2109</v>
      </c>
      <c r="G26" s="196"/>
      <c r="H26" s="194"/>
      <c r="I26" s="195">
        <v>9866610</v>
      </c>
      <c r="J26" s="196"/>
      <c r="K26" s="194"/>
      <c r="L26" s="195">
        <v>414700</v>
      </c>
      <c r="M26" s="196"/>
      <c r="N26" s="194"/>
      <c r="O26" s="197">
        <v>3.8</v>
      </c>
      <c r="P26" s="198"/>
      <c r="Q26" s="199"/>
      <c r="R26" s="197">
        <v>4.5</v>
      </c>
      <c r="S26" s="198"/>
      <c r="T26" s="199"/>
      <c r="U26" s="197">
        <v>4.6</v>
      </c>
      <c r="V26" s="200"/>
      <c r="W26" s="176"/>
    </row>
    <row r="27" spans="1:23" ht="21.75" customHeight="1">
      <c r="A27" s="894"/>
      <c r="B27" s="191"/>
      <c r="C27" s="192" t="s">
        <v>53</v>
      </c>
      <c r="D27" s="193"/>
      <c r="E27" s="194"/>
      <c r="F27" s="201">
        <v>2</v>
      </c>
      <c r="G27" s="196"/>
      <c r="H27" s="194"/>
      <c r="I27" s="195">
        <v>4152</v>
      </c>
      <c r="J27" s="196"/>
      <c r="K27" s="194"/>
      <c r="L27" s="202">
        <v>56</v>
      </c>
      <c r="M27" s="196"/>
      <c r="N27" s="194"/>
      <c r="O27" s="197">
        <v>0</v>
      </c>
      <c r="P27" s="198"/>
      <c r="Q27" s="199"/>
      <c r="R27" s="197">
        <v>0</v>
      </c>
      <c r="S27" s="198"/>
      <c r="T27" s="199"/>
      <c r="U27" s="197">
        <v>0</v>
      </c>
      <c r="V27" s="200"/>
      <c r="W27" s="176"/>
    </row>
    <row r="28" spans="1:23" ht="21.75" customHeight="1">
      <c r="A28" s="894"/>
      <c r="B28" s="191"/>
      <c r="C28" s="192" t="s">
        <v>54</v>
      </c>
      <c r="D28" s="193"/>
      <c r="E28" s="194"/>
      <c r="F28" s="195">
        <v>606</v>
      </c>
      <c r="G28" s="196"/>
      <c r="H28" s="194"/>
      <c r="I28" s="195">
        <v>4258113</v>
      </c>
      <c r="J28" s="196"/>
      <c r="K28" s="194"/>
      <c r="L28" s="202">
        <v>395942</v>
      </c>
      <c r="M28" s="196"/>
      <c r="N28" s="194"/>
      <c r="O28" s="197">
        <v>1.1</v>
      </c>
      <c r="P28" s="198"/>
      <c r="Q28" s="199"/>
      <c r="R28" s="197">
        <v>2</v>
      </c>
      <c r="S28" s="198"/>
      <c r="T28" s="199"/>
      <c r="U28" s="197">
        <v>4.4</v>
      </c>
      <c r="V28" s="200"/>
      <c r="W28" s="176"/>
    </row>
    <row r="29" spans="1:23" ht="21.75" customHeight="1">
      <c r="A29" s="894"/>
      <c r="B29" s="203"/>
      <c r="C29" s="204" t="s">
        <v>55</v>
      </c>
      <c r="D29" s="205"/>
      <c r="E29" s="206"/>
      <c r="F29" s="207">
        <v>10323</v>
      </c>
      <c r="G29" s="208"/>
      <c r="H29" s="206"/>
      <c r="I29" s="207">
        <v>28529789</v>
      </c>
      <c r="J29" s="208"/>
      <c r="K29" s="206"/>
      <c r="L29" s="209">
        <v>1040255</v>
      </c>
      <c r="M29" s="208"/>
      <c r="N29" s="206"/>
      <c r="O29" s="210">
        <v>18.6</v>
      </c>
      <c r="P29" s="211"/>
      <c r="Q29" s="212"/>
      <c r="R29" s="210">
        <v>13</v>
      </c>
      <c r="S29" s="211"/>
      <c r="T29" s="212"/>
      <c r="U29" s="210">
        <v>11.7</v>
      </c>
      <c r="V29" s="213"/>
      <c r="W29" s="176"/>
    </row>
    <row r="30" spans="1:23" ht="21.75" customHeight="1">
      <c r="A30" s="894"/>
      <c r="B30" s="214"/>
      <c r="C30" s="215" t="s">
        <v>15</v>
      </c>
      <c r="D30" s="216"/>
      <c r="E30" s="217"/>
      <c r="F30" s="218">
        <f>SUM(F25:F29)</f>
        <v>55478</v>
      </c>
      <c r="G30" s="219"/>
      <c r="H30" s="217"/>
      <c r="I30" s="218">
        <f>SUM(I25:I29)</f>
        <v>219062037</v>
      </c>
      <c r="J30" s="219"/>
      <c r="K30" s="217"/>
      <c r="L30" s="218">
        <f>SUM(L25:L29)</f>
        <v>8919603</v>
      </c>
      <c r="M30" s="219"/>
      <c r="N30" s="217"/>
      <c r="O30" s="220">
        <v>100</v>
      </c>
      <c r="P30" s="221"/>
      <c r="Q30" s="222"/>
      <c r="R30" s="220">
        <v>100</v>
      </c>
      <c r="S30" s="221"/>
      <c r="T30" s="222"/>
      <c r="U30" s="220">
        <v>100</v>
      </c>
      <c r="V30" s="223"/>
      <c r="W30" s="176"/>
    </row>
    <row r="31" spans="1:23" ht="21.75" customHeight="1">
      <c r="A31" s="897">
        <v>24</v>
      </c>
      <c r="B31" s="249"/>
      <c r="C31" s="174" t="s">
        <v>52</v>
      </c>
      <c r="D31" s="248"/>
      <c r="E31" s="249"/>
      <c r="F31" s="245">
        <v>42995</v>
      </c>
      <c r="G31" s="250"/>
      <c r="H31" s="249"/>
      <c r="I31" s="245">
        <v>177319865</v>
      </c>
      <c r="J31" s="250"/>
      <c r="K31" s="249"/>
      <c r="L31" s="245">
        <v>7359250</v>
      </c>
      <c r="M31" s="250"/>
      <c r="N31" s="249"/>
      <c r="O31" s="252">
        <v>76.5</v>
      </c>
      <c r="P31" s="172"/>
      <c r="Q31" s="173"/>
      <c r="R31" s="246">
        <v>77.8</v>
      </c>
      <c r="S31" s="172"/>
      <c r="T31" s="173"/>
      <c r="U31" s="246">
        <v>75</v>
      </c>
      <c r="V31" s="251"/>
      <c r="W31" s="176"/>
    </row>
    <row r="32" spans="1:23" ht="21.75" customHeight="1">
      <c r="A32" s="894"/>
      <c r="B32" s="191"/>
      <c r="C32" s="192" t="s">
        <v>100</v>
      </c>
      <c r="D32" s="193"/>
      <c r="E32" s="194"/>
      <c r="F32" s="195">
        <v>2148</v>
      </c>
      <c r="G32" s="196"/>
      <c r="H32" s="194"/>
      <c r="I32" s="195">
        <v>10240501</v>
      </c>
      <c r="J32" s="196"/>
      <c r="K32" s="194"/>
      <c r="L32" s="195">
        <v>445196</v>
      </c>
      <c r="M32" s="196"/>
      <c r="N32" s="194"/>
      <c r="O32" s="253">
        <v>3.8</v>
      </c>
      <c r="P32" s="198"/>
      <c r="Q32" s="199"/>
      <c r="R32" s="197">
        <v>4.5</v>
      </c>
      <c r="S32" s="198"/>
      <c r="T32" s="199"/>
      <c r="U32" s="197">
        <v>4.6</v>
      </c>
      <c r="V32" s="200"/>
      <c r="W32" s="176"/>
    </row>
    <row r="33" spans="1:23" ht="21.75" customHeight="1">
      <c r="A33" s="894"/>
      <c r="B33" s="191"/>
      <c r="C33" s="192" t="s">
        <v>53</v>
      </c>
      <c r="D33" s="193"/>
      <c r="E33" s="194"/>
      <c r="F33" s="201">
        <v>2</v>
      </c>
      <c r="G33" s="196"/>
      <c r="H33" s="194"/>
      <c r="I33" s="195">
        <v>4132</v>
      </c>
      <c r="J33" s="196"/>
      <c r="K33" s="194"/>
      <c r="L33" s="202">
        <v>54</v>
      </c>
      <c r="M33" s="196"/>
      <c r="N33" s="194"/>
      <c r="O33" s="253">
        <v>0</v>
      </c>
      <c r="P33" s="198"/>
      <c r="Q33" s="199"/>
      <c r="R33" s="197">
        <v>0</v>
      </c>
      <c r="S33" s="198"/>
      <c r="T33" s="199"/>
      <c r="U33" s="197">
        <v>0</v>
      </c>
      <c r="V33" s="200"/>
      <c r="W33" s="176"/>
    </row>
    <row r="34" spans="1:23" ht="21.75" customHeight="1">
      <c r="A34" s="894"/>
      <c r="B34" s="191"/>
      <c r="C34" s="192" t="s">
        <v>54</v>
      </c>
      <c r="D34" s="193"/>
      <c r="E34" s="194"/>
      <c r="F34" s="195">
        <v>542</v>
      </c>
      <c r="G34" s="196"/>
      <c r="H34" s="194"/>
      <c r="I34" s="195">
        <v>3918310</v>
      </c>
      <c r="J34" s="196"/>
      <c r="K34" s="194"/>
      <c r="L34" s="202">
        <v>462981</v>
      </c>
      <c r="M34" s="196"/>
      <c r="N34" s="194"/>
      <c r="O34" s="253">
        <v>1</v>
      </c>
      <c r="P34" s="198"/>
      <c r="Q34" s="199"/>
      <c r="R34" s="197">
        <v>1.7</v>
      </c>
      <c r="S34" s="198"/>
      <c r="T34" s="199"/>
      <c r="U34" s="197">
        <v>4.8</v>
      </c>
      <c r="V34" s="200"/>
      <c r="W34" s="176"/>
    </row>
    <row r="35" spans="1:23" ht="21.75" customHeight="1">
      <c r="A35" s="894"/>
      <c r="B35" s="203"/>
      <c r="C35" s="204" t="s">
        <v>55</v>
      </c>
      <c r="D35" s="205"/>
      <c r="E35" s="206"/>
      <c r="F35" s="207">
        <v>10524</v>
      </c>
      <c r="G35" s="208"/>
      <c r="H35" s="206"/>
      <c r="I35" s="207">
        <v>36288975</v>
      </c>
      <c r="J35" s="208"/>
      <c r="K35" s="206"/>
      <c r="L35" s="209">
        <v>1447690</v>
      </c>
      <c r="M35" s="208"/>
      <c r="N35" s="206"/>
      <c r="O35" s="254">
        <v>18.7</v>
      </c>
      <c r="P35" s="211"/>
      <c r="Q35" s="212"/>
      <c r="R35" s="210">
        <v>15.9</v>
      </c>
      <c r="S35" s="211"/>
      <c r="T35" s="212"/>
      <c r="U35" s="210">
        <v>14.9</v>
      </c>
      <c r="V35" s="213"/>
      <c r="W35" s="176"/>
    </row>
    <row r="36" spans="1:23" ht="21.75" customHeight="1" thickBot="1">
      <c r="A36" s="900"/>
      <c r="B36" s="255"/>
      <c r="C36" s="256" t="s">
        <v>15</v>
      </c>
      <c r="D36" s="257"/>
      <c r="E36" s="258"/>
      <c r="F36" s="259">
        <f>SUM(F31:F35)</f>
        <v>56211</v>
      </c>
      <c r="G36" s="260"/>
      <c r="H36" s="258"/>
      <c r="I36" s="259">
        <f>SUM(I31:I35)</f>
        <v>227771783</v>
      </c>
      <c r="J36" s="260"/>
      <c r="K36" s="258"/>
      <c r="L36" s="259">
        <f>SUM(L31:L35)</f>
        <v>9715171</v>
      </c>
      <c r="M36" s="260"/>
      <c r="N36" s="258"/>
      <c r="O36" s="261">
        <v>100</v>
      </c>
      <c r="P36" s="262"/>
      <c r="Q36" s="263"/>
      <c r="R36" s="264">
        <v>100</v>
      </c>
      <c r="S36" s="262"/>
      <c r="T36" s="263"/>
      <c r="U36" s="264">
        <v>100</v>
      </c>
      <c r="V36" s="265"/>
      <c r="W36" s="176"/>
    </row>
    <row r="37" spans="1:23" s="267" customFormat="1" ht="13.5" customHeight="1">
      <c r="A37" s="898" t="s">
        <v>173</v>
      </c>
      <c r="B37" s="898"/>
      <c r="C37" s="898"/>
      <c r="D37" s="898"/>
      <c r="E37" s="898"/>
      <c r="F37" s="898"/>
      <c r="G37" s="898"/>
      <c r="H37" s="898"/>
      <c r="I37" s="898"/>
      <c r="J37" s="898"/>
      <c r="K37" s="898"/>
      <c r="L37" s="898"/>
      <c r="M37" s="899"/>
      <c r="N37" s="899"/>
      <c r="O37" s="899"/>
      <c r="P37" s="899"/>
      <c r="Q37" s="899"/>
      <c r="R37" s="899"/>
      <c r="S37" s="899"/>
      <c r="T37" s="899"/>
      <c r="U37" s="899"/>
      <c r="V37" s="266"/>
      <c r="W37" s="266"/>
    </row>
    <row r="38" spans="1:23" ht="13.5" customHeight="1">
      <c r="A38" s="896" t="s">
        <v>182</v>
      </c>
      <c r="B38" s="896"/>
      <c r="C38" s="896"/>
      <c r="D38" s="896"/>
      <c r="E38" s="896"/>
      <c r="F38" s="896"/>
      <c r="G38" s="896"/>
      <c r="H38" s="896"/>
      <c r="I38" s="896"/>
      <c r="J38" s="896"/>
      <c r="K38" s="896"/>
      <c r="L38" s="896"/>
      <c r="M38" s="896"/>
      <c r="N38" s="896"/>
      <c r="O38" s="896"/>
      <c r="P38" s="896"/>
      <c r="Q38" s="896"/>
      <c r="R38" s="896"/>
      <c r="S38" s="896"/>
      <c r="T38" s="896"/>
      <c r="U38" s="896"/>
      <c r="V38" s="268"/>
      <c r="W38" s="268"/>
    </row>
    <row r="39" spans="1:23" ht="13.5" customHeight="1">
      <c r="A39" s="896" t="s">
        <v>174</v>
      </c>
      <c r="B39" s="896"/>
      <c r="C39" s="896"/>
      <c r="D39" s="896"/>
      <c r="E39" s="896"/>
      <c r="F39" s="896"/>
      <c r="G39" s="896"/>
      <c r="H39" s="896"/>
      <c r="I39" s="896"/>
      <c r="J39" s="896"/>
      <c r="K39" s="896"/>
      <c r="L39" s="896"/>
      <c r="M39" s="896"/>
      <c r="N39" s="896"/>
      <c r="O39" s="896"/>
      <c r="P39" s="896"/>
      <c r="Q39" s="896"/>
      <c r="R39" s="896"/>
      <c r="S39" s="896"/>
      <c r="T39" s="896"/>
      <c r="U39" s="896"/>
      <c r="V39" s="268"/>
      <c r="W39" s="268"/>
    </row>
    <row r="40" spans="1:22" ht="13.5">
      <c r="A40" s="901" t="s">
        <v>175</v>
      </c>
      <c r="B40" s="902"/>
      <c r="C40" s="902"/>
      <c r="D40" s="902"/>
      <c r="E40" s="902"/>
      <c r="F40" s="902"/>
      <c r="G40" s="902"/>
      <c r="H40" s="902"/>
      <c r="I40" s="902"/>
      <c r="J40" s="902"/>
      <c r="K40" s="902"/>
      <c r="L40" s="902"/>
      <c r="M40" s="902"/>
      <c r="N40" s="902"/>
      <c r="O40" s="902"/>
      <c r="P40" s="902"/>
      <c r="Q40" s="902"/>
      <c r="R40" s="902"/>
      <c r="S40" s="902"/>
      <c r="T40" s="902"/>
      <c r="U40" s="902"/>
      <c r="V40" s="902"/>
    </row>
    <row r="41" spans="1:22" ht="13.5">
      <c r="A41" s="901"/>
      <c r="B41" s="902"/>
      <c r="C41" s="902"/>
      <c r="D41" s="902"/>
      <c r="E41" s="902"/>
      <c r="F41" s="902"/>
      <c r="G41" s="902"/>
      <c r="H41" s="902"/>
      <c r="I41" s="902"/>
      <c r="J41" s="902"/>
      <c r="K41" s="902"/>
      <c r="L41" s="902"/>
      <c r="M41" s="902"/>
      <c r="N41" s="902"/>
      <c r="O41" s="902"/>
      <c r="P41" s="902"/>
      <c r="Q41" s="902"/>
      <c r="R41" s="902"/>
      <c r="S41" s="902"/>
      <c r="T41" s="902"/>
      <c r="U41" s="902"/>
      <c r="V41" s="902"/>
    </row>
  </sheetData>
  <mergeCells count="17">
    <mergeCell ref="A40:V40"/>
    <mergeCell ref="A41:V41"/>
    <mergeCell ref="A1:U1"/>
    <mergeCell ref="O4:U4"/>
    <mergeCell ref="A4:A6"/>
    <mergeCell ref="O5:O6"/>
    <mergeCell ref="R5:R6"/>
    <mergeCell ref="L4:L6"/>
    <mergeCell ref="R3:V3"/>
    <mergeCell ref="A13:A18"/>
    <mergeCell ref="A7:A12"/>
    <mergeCell ref="A39:U39"/>
    <mergeCell ref="A38:U38"/>
    <mergeCell ref="A19:A24"/>
    <mergeCell ref="A37:U37"/>
    <mergeCell ref="A25:A30"/>
    <mergeCell ref="A31:A36"/>
  </mergeCells>
  <printOptions horizontalCentered="1"/>
  <pageMargins left="0.9055118110236221" right="0.7480314960629921" top="0.7874015748031497" bottom="0.7874015748031497" header="0.5118110236220472" footer="0.511811023622047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N22"/>
  <sheetViews>
    <sheetView showGridLines="0" view="pageBreakPreview" zoomScaleSheetLayoutView="100" workbookViewId="0" topLeftCell="A1">
      <selection activeCell="G10" sqref="G10"/>
    </sheetView>
  </sheetViews>
  <sheetFormatPr defaultColWidth="9.00390625" defaultRowHeight="13.5"/>
  <cols>
    <col min="1" max="1" width="2.875" style="10" customWidth="1"/>
    <col min="2" max="2" width="2.875" style="11" customWidth="1"/>
    <col min="3" max="3" width="13.625" style="10" customWidth="1"/>
    <col min="4" max="4" width="12.625" style="10" customWidth="1"/>
    <col min="5" max="7" width="12.375" style="10" customWidth="1"/>
    <col min="8" max="8" width="12.375" style="11" customWidth="1"/>
    <col min="9" max="16384" width="8.00390625" style="10" customWidth="1"/>
  </cols>
  <sheetData>
    <row r="1" spans="1:8" ht="15.75" customHeight="1">
      <c r="A1" s="750" t="s">
        <v>185</v>
      </c>
      <c r="B1" s="750"/>
      <c r="C1" s="750"/>
      <c r="D1" s="750"/>
      <c r="E1" s="750"/>
      <c r="F1" s="750"/>
      <c r="G1" s="750"/>
      <c r="H1" s="750"/>
    </row>
    <row r="2" spans="2:14" ht="13.5" customHeight="1">
      <c r="B2" s="10"/>
      <c r="I2" s="269"/>
      <c r="J2" s="269"/>
      <c r="K2" s="269"/>
      <c r="L2" s="269"/>
      <c r="M2" s="269"/>
      <c r="N2" s="269"/>
    </row>
    <row r="3" spans="8:14" ht="13.5" customHeight="1" thickBot="1">
      <c r="H3" s="270" t="s">
        <v>0</v>
      </c>
      <c r="I3" s="269"/>
      <c r="J3" s="269"/>
      <c r="K3" s="269"/>
      <c r="L3" s="269"/>
      <c r="M3" s="269"/>
      <c r="N3" s="269"/>
    </row>
    <row r="4" spans="1:8" ht="33" customHeight="1">
      <c r="A4" s="271"/>
      <c r="B4" s="272" t="s">
        <v>101</v>
      </c>
      <c r="C4" s="273" t="s">
        <v>102</v>
      </c>
      <c r="D4" s="274"/>
      <c r="E4" s="274"/>
      <c r="F4" s="274"/>
      <c r="G4" s="274"/>
      <c r="H4" s="275"/>
    </row>
    <row r="5" spans="1:8" ht="22.5" customHeight="1">
      <c r="A5" s="915" t="s">
        <v>103</v>
      </c>
      <c r="B5" s="276"/>
      <c r="C5" s="277"/>
      <c r="D5" s="921" t="s">
        <v>56</v>
      </c>
      <c r="E5" s="922"/>
      <c r="F5" s="918" t="s">
        <v>57</v>
      </c>
      <c r="G5" s="919"/>
      <c r="H5" s="920"/>
    </row>
    <row r="6" spans="1:8" ht="22.5" customHeight="1" thickBot="1">
      <c r="A6" s="916"/>
      <c r="B6" s="278"/>
      <c r="C6" s="279"/>
      <c r="D6" s="280" t="s">
        <v>186</v>
      </c>
      <c r="E6" s="281" t="s">
        <v>58</v>
      </c>
      <c r="F6" s="280" t="s">
        <v>59</v>
      </c>
      <c r="G6" s="282" t="s">
        <v>60</v>
      </c>
      <c r="H6" s="283" t="s">
        <v>61</v>
      </c>
    </row>
    <row r="7" spans="1:8" ht="24.75" customHeight="1">
      <c r="A7" s="923">
        <v>19</v>
      </c>
      <c r="B7" s="924"/>
      <c r="C7" s="284">
        <v>1128610000</v>
      </c>
      <c r="D7" s="285">
        <v>342766200</v>
      </c>
      <c r="E7" s="286">
        <v>785843800</v>
      </c>
      <c r="F7" s="285">
        <v>385490200</v>
      </c>
      <c r="G7" s="287">
        <v>726955400</v>
      </c>
      <c r="H7" s="288">
        <v>16164400</v>
      </c>
    </row>
    <row r="8" spans="1:8" ht="24.75" customHeight="1">
      <c r="A8" s="925"/>
      <c r="B8" s="926"/>
      <c r="C8" s="289"/>
      <c r="D8" s="290">
        <f>D7/$C7</f>
        <v>0.3037065062333313</v>
      </c>
      <c r="E8" s="291">
        <f>E7/$C7</f>
        <v>0.6962934937666687</v>
      </c>
      <c r="F8" s="290">
        <f>F7/$C7</f>
        <v>0.3415619213014239</v>
      </c>
      <c r="G8" s="292">
        <f>G7/$C7</f>
        <v>0.6441156821222566</v>
      </c>
      <c r="H8" s="293">
        <f>H7/$C7</f>
        <v>0.014322396576319544</v>
      </c>
    </row>
    <row r="9" spans="1:8" ht="24.75" customHeight="1">
      <c r="A9" s="927">
        <v>20</v>
      </c>
      <c r="B9" s="928"/>
      <c r="C9" s="284">
        <v>965354700</v>
      </c>
      <c r="D9" s="285">
        <v>339236900</v>
      </c>
      <c r="E9" s="286">
        <v>626117800</v>
      </c>
      <c r="F9" s="285">
        <v>359365800</v>
      </c>
      <c r="G9" s="287">
        <v>580221700</v>
      </c>
      <c r="H9" s="288">
        <v>25767200</v>
      </c>
    </row>
    <row r="10" spans="1:8" ht="24.75" customHeight="1">
      <c r="A10" s="927"/>
      <c r="B10" s="928"/>
      <c r="C10" s="294"/>
      <c r="D10" s="290">
        <f>D9/$C9</f>
        <v>0.3514116624697637</v>
      </c>
      <c r="E10" s="291">
        <f>E9/$C9</f>
        <v>0.6485883375302363</v>
      </c>
      <c r="F10" s="290">
        <f>F9/$C9</f>
        <v>0.37226296199728454</v>
      </c>
      <c r="G10" s="292">
        <f>G9/$C9</f>
        <v>0.6010450873652969</v>
      </c>
      <c r="H10" s="293">
        <f>H9/$C9</f>
        <v>0.026691950637418558</v>
      </c>
    </row>
    <row r="11" spans="1:8" ht="24.75" customHeight="1">
      <c r="A11" s="927">
        <v>21</v>
      </c>
      <c r="B11" s="928"/>
      <c r="C11" s="295">
        <v>949522100</v>
      </c>
      <c r="D11" s="296">
        <v>348704900</v>
      </c>
      <c r="E11" s="297">
        <v>600817200</v>
      </c>
      <c r="F11" s="296">
        <v>314578100</v>
      </c>
      <c r="G11" s="298">
        <v>621835900</v>
      </c>
      <c r="H11" s="299">
        <v>13108100</v>
      </c>
    </row>
    <row r="12" spans="1:8" ht="24.75" customHeight="1">
      <c r="A12" s="927"/>
      <c r="B12" s="928"/>
      <c r="C12" s="294"/>
      <c r="D12" s="290">
        <f>D11/$C11</f>
        <v>0.36724253179573174</v>
      </c>
      <c r="E12" s="291">
        <f>E11/$C11</f>
        <v>0.6327574682042683</v>
      </c>
      <c r="F12" s="290">
        <f>F11/$C11</f>
        <v>0.33130150419879645</v>
      </c>
      <c r="G12" s="292">
        <f>G11/$C11</f>
        <v>0.6548935511874868</v>
      </c>
      <c r="H12" s="293">
        <f>H11/$C11</f>
        <v>0.013804944613716731</v>
      </c>
    </row>
    <row r="13" spans="1:8" ht="24.75" customHeight="1">
      <c r="A13" s="927">
        <v>22</v>
      </c>
      <c r="B13" s="928"/>
      <c r="C13" s="295">
        <v>1110530500</v>
      </c>
      <c r="D13" s="300">
        <v>360448100</v>
      </c>
      <c r="E13" s="301">
        <v>750082400</v>
      </c>
      <c r="F13" s="300">
        <v>348795900</v>
      </c>
      <c r="G13" s="302">
        <v>748651900</v>
      </c>
      <c r="H13" s="303">
        <v>13082700</v>
      </c>
    </row>
    <row r="14" spans="1:8" ht="24.75" customHeight="1">
      <c r="A14" s="930"/>
      <c r="B14" s="931"/>
      <c r="C14" s="294"/>
      <c r="D14" s="304">
        <f>D13/$C13</f>
        <v>0.3245728955665783</v>
      </c>
      <c r="E14" s="305">
        <f>E13/$C13</f>
        <v>0.6754271044334217</v>
      </c>
      <c r="F14" s="304">
        <f>F13/$C13</f>
        <v>0.31408043273012315</v>
      </c>
      <c r="G14" s="306">
        <f>G13/$C13</f>
        <v>0.6741389813246912</v>
      </c>
      <c r="H14" s="307">
        <f>H13/$C13</f>
        <v>0.011780585945185657</v>
      </c>
    </row>
    <row r="15" spans="1:8" ht="24.75" customHeight="1">
      <c r="A15" s="930">
        <v>23</v>
      </c>
      <c r="B15" s="931"/>
      <c r="C15" s="295">
        <v>1083333100</v>
      </c>
      <c r="D15" s="300">
        <v>340480900</v>
      </c>
      <c r="E15" s="301">
        <v>742852200</v>
      </c>
      <c r="F15" s="300">
        <v>405424000</v>
      </c>
      <c r="G15" s="302">
        <v>660358000</v>
      </c>
      <c r="H15" s="303">
        <v>17551100</v>
      </c>
    </row>
    <row r="16" spans="1:8" ht="24.75" customHeight="1" thickBot="1">
      <c r="A16" s="932"/>
      <c r="B16" s="933"/>
      <c r="C16" s="308"/>
      <c r="D16" s="309">
        <f>D15/$C15</f>
        <v>0.3142901292317201</v>
      </c>
      <c r="E16" s="310">
        <f>E15/$C15</f>
        <v>0.6857098707682798</v>
      </c>
      <c r="F16" s="309">
        <f>F15/$C15</f>
        <v>0.3742376190665641</v>
      </c>
      <c r="G16" s="311">
        <f>G15/$C15</f>
        <v>0.6095613620593703</v>
      </c>
      <c r="H16" s="312">
        <f>H15/$C15</f>
        <v>0.016201018874065602</v>
      </c>
    </row>
    <row r="17" spans="1:8" ht="12.75" customHeight="1">
      <c r="A17" s="917" t="s">
        <v>151</v>
      </c>
      <c r="B17" s="917"/>
      <c r="C17" s="917"/>
      <c r="D17" s="917"/>
      <c r="E17" s="917"/>
      <c r="F17" s="917"/>
      <c r="G17" s="917"/>
      <c r="H17" s="917"/>
    </row>
    <row r="18" spans="1:8" ht="12.75" customHeight="1">
      <c r="A18" s="929" t="s">
        <v>183</v>
      </c>
      <c r="B18" s="929"/>
      <c r="C18" s="929"/>
      <c r="D18" s="929"/>
      <c r="E18" s="929"/>
      <c r="F18" s="929"/>
      <c r="G18" s="929"/>
      <c r="H18" s="929"/>
    </row>
    <row r="19" spans="1:8" ht="12.75" customHeight="1">
      <c r="A19" s="929" t="s">
        <v>184</v>
      </c>
      <c r="B19" s="929"/>
      <c r="C19" s="929"/>
      <c r="D19" s="929"/>
      <c r="E19" s="929"/>
      <c r="F19" s="929"/>
      <c r="G19" s="929"/>
      <c r="H19" s="929"/>
    </row>
    <row r="22" spans="5:8" ht="12">
      <c r="E22" s="313"/>
      <c r="F22" s="313"/>
      <c r="H22" s="314"/>
    </row>
  </sheetData>
  <mergeCells count="12">
    <mergeCell ref="A19:H19"/>
    <mergeCell ref="A18:H18"/>
    <mergeCell ref="A13:B14"/>
    <mergeCell ref="A11:B12"/>
    <mergeCell ref="A15:B16"/>
    <mergeCell ref="A5:A6"/>
    <mergeCell ref="A17:H17"/>
    <mergeCell ref="A1:H1"/>
    <mergeCell ref="F5:H5"/>
    <mergeCell ref="D5:E5"/>
    <mergeCell ref="A7:B8"/>
    <mergeCell ref="A9:B10"/>
  </mergeCells>
  <printOptions horizontalCentered="1"/>
  <pageMargins left="0.7874015748031497" right="0.9055118110236221"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54"/>
  <sheetViews>
    <sheetView view="pageBreakPreview" zoomScaleSheetLayoutView="100" workbookViewId="0" topLeftCell="E40">
      <selection activeCell="I2" sqref="I2"/>
    </sheetView>
  </sheetViews>
  <sheetFormatPr defaultColWidth="9.00390625" defaultRowHeight="13.5"/>
  <cols>
    <col min="1" max="1" width="1.4921875" style="317" customWidth="1"/>
    <col min="2" max="2" width="13.625" style="317" customWidth="1"/>
    <col min="3" max="3" width="1.4921875" style="317" customWidth="1"/>
    <col min="4" max="4" width="0.37109375" style="317" customWidth="1"/>
    <col min="5" max="10" width="11.375" style="418" customWidth="1"/>
    <col min="11" max="11" width="11.875" style="418" customWidth="1"/>
    <col min="12" max="12" width="9.875" style="318" customWidth="1"/>
    <col min="13" max="13" width="4.875" style="316" customWidth="1"/>
    <col min="14" max="16384" width="9.00390625" style="316" customWidth="1"/>
  </cols>
  <sheetData>
    <row r="1" spans="1:12" ht="20.25" customHeight="1">
      <c r="A1" s="950" t="s">
        <v>187</v>
      </c>
      <c r="B1" s="950"/>
      <c r="C1" s="950"/>
      <c r="D1" s="950"/>
      <c r="E1" s="950"/>
      <c r="F1" s="950"/>
      <c r="G1" s="950"/>
      <c r="H1" s="950"/>
      <c r="I1" s="950"/>
      <c r="J1" s="950"/>
      <c r="K1" s="950"/>
      <c r="L1" s="950"/>
    </row>
    <row r="2" spans="1:12" ht="13.5" customHeight="1">
      <c r="A2" s="315"/>
      <c r="B2" s="315"/>
      <c r="C2" s="315"/>
      <c r="D2" s="315"/>
      <c r="E2" s="315"/>
      <c r="F2" s="315"/>
      <c r="G2" s="315"/>
      <c r="H2" s="315"/>
      <c r="I2" s="315"/>
      <c r="J2" s="315"/>
      <c r="K2" s="315"/>
      <c r="L2" s="315"/>
    </row>
    <row r="3" spans="1:12" ht="15.75" customHeight="1">
      <c r="A3" s="951" t="s">
        <v>190</v>
      </c>
      <c r="B3" s="951"/>
      <c r="C3" s="951"/>
      <c r="D3" s="951"/>
      <c r="E3" s="951"/>
      <c r="F3" s="951"/>
      <c r="G3" s="951"/>
      <c r="H3" s="951"/>
      <c r="I3" s="951"/>
      <c r="J3" s="951"/>
      <c r="K3" s="951"/>
      <c r="L3" s="951"/>
    </row>
    <row r="4" spans="5:11" ht="13.5" customHeight="1" thickBot="1">
      <c r="E4" s="318"/>
      <c r="F4" s="318"/>
      <c r="G4" s="318"/>
      <c r="H4" s="319"/>
      <c r="I4" s="319"/>
      <c r="J4" s="318"/>
      <c r="K4" s="318"/>
    </row>
    <row r="5" spans="1:13" ht="17.25" customHeight="1">
      <c r="A5" s="320"/>
      <c r="B5" s="952" t="s">
        <v>191</v>
      </c>
      <c r="C5" s="952"/>
      <c r="D5" s="322"/>
      <c r="E5" s="953" t="s">
        <v>192</v>
      </c>
      <c r="F5" s="955" t="s">
        <v>193</v>
      </c>
      <c r="G5" s="955" t="s">
        <v>194</v>
      </c>
      <c r="H5" s="955" t="s">
        <v>195</v>
      </c>
      <c r="I5" s="955" t="s">
        <v>196</v>
      </c>
      <c r="J5" s="955" t="s">
        <v>197</v>
      </c>
      <c r="K5" s="934" t="s">
        <v>198</v>
      </c>
      <c r="L5" s="936" t="s">
        <v>199</v>
      </c>
      <c r="M5" s="317"/>
    </row>
    <row r="6" spans="1:13" ht="17.25" customHeight="1" thickBot="1">
      <c r="A6" s="324" t="s">
        <v>200</v>
      </c>
      <c r="B6" s="325"/>
      <c r="C6" s="325"/>
      <c r="D6" s="326"/>
      <c r="E6" s="954"/>
      <c r="F6" s="956"/>
      <c r="G6" s="956"/>
      <c r="H6" s="956"/>
      <c r="I6" s="956"/>
      <c r="J6" s="956"/>
      <c r="K6" s="935"/>
      <c r="L6" s="937"/>
      <c r="M6" s="317"/>
    </row>
    <row r="7" spans="1:14" ht="21" customHeight="1">
      <c r="A7" s="328"/>
      <c r="B7" s="329" t="s">
        <v>62</v>
      </c>
      <c r="C7" s="330"/>
      <c r="D7" s="331"/>
      <c r="E7" s="332">
        <v>6753</v>
      </c>
      <c r="F7" s="333">
        <v>7504</v>
      </c>
      <c r="G7" s="333">
        <v>767875</v>
      </c>
      <c r="H7" s="334">
        <v>81305</v>
      </c>
      <c r="I7" s="333">
        <v>0</v>
      </c>
      <c r="J7" s="334">
        <v>43601</v>
      </c>
      <c r="K7" s="335">
        <f>SUM(E7:J7)</f>
        <v>907038</v>
      </c>
      <c r="L7" s="336">
        <v>5625</v>
      </c>
      <c r="M7" s="337"/>
      <c r="N7" s="337"/>
    </row>
    <row r="8" spans="1:14" ht="19.5" customHeight="1">
      <c r="A8" s="338"/>
      <c r="B8" s="339" t="s">
        <v>63</v>
      </c>
      <c r="C8" s="340"/>
      <c r="D8" s="341"/>
      <c r="E8" s="342">
        <v>20667</v>
      </c>
      <c r="F8" s="343">
        <v>8312</v>
      </c>
      <c r="G8" s="343">
        <v>216249</v>
      </c>
      <c r="H8" s="344">
        <v>0</v>
      </c>
      <c r="I8" s="343">
        <v>0</v>
      </c>
      <c r="J8" s="344">
        <v>19116</v>
      </c>
      <c r="K8" s="345">
        <f aca="true" t="shared" si="0" ref="K8:K48">SUM(E8:J8)</f>
        <v>264344</v>
      </c>
      <c r="L8" s="346">
        <v>1898</v>
      </c>
      <c r="M8" s="337"/>
      <c r="N8" s="337"/>
    </row>
    <row r="9" spans="1:14" ht="19.5" customHeight="1">
      <c r="A9" s="338"/>
      <c r="B9" s="339" t="s">
        <v>64</v>
      </c>
      <c r="C9" s="340"/>
      <c r="D9" s="341"/>
      <c r="E9" s="342">
        <v>26879</v>
      </c>
      <c r="F9" s="343">
        <v>18541</v>
      </c>
      <c r="G9" s="343">
        <v>330095</v>
      </c>
      <c r="H9" s="344">
        <v>619</v>
      </c>
      <c r="I9" s="343">
        <v>7</v>
      </c>
      <c r="J9" s="344">
        <v>28084</v>
      </c>
      <c r="K9" s="345">
        <f t="shared" si="0"/>
        <v>404225</v>
      </c>
      <c r="L9" s="346">
        <v>3992</v>
      </c>
      <c r="M9" s="337"/>
      <c r="N9" s="337"/>
    </row>
    <row r="10" spans="1:14" ht="19.5" customHeight="1">
      <c r="A10" s="338"/>
      <c r="B10" s="339" t="s">
        <v>65</v>
      </c>
      <c r="C10" s="340"/>
      <c r="D10" s="341"/>
      <c r="E10" s="342">
        <v>3858</v>
      </c>
      <c r="F10" s="343">
        <v>200</v>
      </c>
      <c r="G10" s="343">
        <v>118863</v>
      </c>
      <c r="H10" s="344">
        <v>0</v>
      </c>
      <c r="I10" s="343">
        <v>0</v>
      </c>
      <c r="J10" s="344">
        <v>4522</v>
      </c>
      <c r="K10" s="345">
        <f t="shared" si="0"/>
        <v>127443</v>
      </c>
      <c r="L10" s="346">
        <v>848</v>
      </c>
      <c r="M10" s="337"/>
      <c r="N10" s="337"/>
    </row>
    <row r="11" spans="1:14" ht="19.5" customHeight="1">
      <c r="A11" s="338"/>
      <c r="B11" s="339" t="s">
        <v>66</v>
      </c>
      <c r="C11" s="340"/>
      <c r="D11" s="341"/>
      <c r="E11" s="342">
        <v>5680</v>
      </c>
      <c r="F11" s="343">
        <v>3639</v>
      </c>
      <c r="G11" s="343">
        <v>286263</v>
      </c>
      <c r="H11" s="344">
        <v>125</v>
      </c>
      <c r="I11" s="343">
        <v>0</v>
      </c>
      <c r="J11" s="344">
        <v>16286</v>
      </c>
      <c r="K11" s="345">
        <f t="shared" si="0"/>
        <v>311993</v>
      </c>
      <c r="L11" s="346">
        <v>2356</v>
      </c>
      <c r="M11" s="337"/>
      <c r="N11" s="337"/>
    </row>
    <row r="12" spans="1:14" ht="19.5" customHeight="1">
      <c r="A12" s="338"/>
      <c r="B12" s="339" t="s">
        <v>67</v>
      </c>
      <c r="C12" s="340"/>
      <c r="D12" s="341"/>
      <c r="E12" s="342">
        <v>5961</v>
      </c>
      <c r="F12" s="343">
        <v>20543</v>
      </c>
      <c r="G12" s="343">
        <v>252342</v>
      </c>
      <c r="H12" s="344">
        <v>1765</v>
      </c>
      <c r="I12" s="343">
        <v>29</v>
      </c>
      <c r="J12" s="344">
        <v>23442</v>
      </c>
      <c r="K12" s="345">
        <f t="shared" si="0"/>
        <v>304082</v>
      </c>
      <c r="L12" s="346">
        <v>1651</v>
      </c>
      <c r="M12" s="337"/>
      <c r="N12" s="337"/>
    </row>
    <row r="13" spans="1:14" ht="19.5" customHeight="1">
      <c r="A13" s="338"/>
      <c r="B13" s="339" t="s">
        <v>68</v>
      </c>
      <c r="C13" s="340"/>
      <c r="D13" s="341"/>
      <c r="E13" s="342">
        <v>762</v>
      </c>
      <c r="F13" s="343">
        <v>8430</v>
      </c>
      <c r="G13" s="343">
        <v>335744</v>
      </c>
      <c r="H13" s="344">
        <v>551</v>
      </c>
      <c r="I13" s="343">
        <v>0</v>
      </c>
      <c r="J13" s="344">
        <v>37965</v>
      </c>
      <c r="K13" s="345">
        <f t="shared" si="0"/>
        <v>383452</v>
      </c>
      <c r="L13" s="346">
        <v>2668</v>
      </c>
      <c r="M13" s="337"/>
      <c r="N13" s="337"/>
    </row>
    <row r="14" spans="1:14" ht="19.5" customHeight="1">
      <c r="A14" s="338"/>
      <c r="B14" s="339" t="s">
        <v>69</v>
      </c>
      <c r="C14" s="340"/>
      <c r="D14" s="341"/>
      <c r="E14" s="342">
        <v>3167</v>
      </c>
      <c r="F14" s="343">
        <v>3613</v>
      </c>
      <c r="G14" s="343">
        <v>357777</v>
      </c>
      <c r="H14" s="344">
        <v>1657</v>
      </c>
      <c r="I14" s="343">
        <v>10</v>
      </c>
      <c r="J14" s="344">
        <v>25702</v>
      </c>
      <c r="K14" s="345">
        <f t="shared" si="0"/>
        <v>391926</v>
      </c>
      <c r="L14" s="346">
        <v>3171</v>
      </c>
      <c r="M14" s="337"/>
      <c r="N14" s="337"/>
    </row>
    <row r="15" spans="1:14" ht="19.5" customHeight="1">
      <c r="A15" s="338"/>
      <c r="B15" s="339" t="s">
        <v>70</v>
      </c>
      <c r="C15" s="340"/>
      <c r="D15" s="341"/>
      <c r="E15" s="342">
        <v>96692</v>
      </c>
      <c r="F15" s="343">
        <v>159571</v>
      </c>
      <c r="G15" s="343">
        <v>350366</v>
      </c>
      <c r="H15" s="344">
        <v>222852</v>
      </c>
      <c r="I15" s="343">
        <v>485</v>
      </c>
      <c r="J15" s="344">
        <v>63918</v>
      </c>
      <c r="K15" s="345">
        <f t="shared" si="0"/>
        <v>893884</v>
      </c>
      <c r="L15" s="346">
        <v>2856</v>
      </c>
      <c r="M15" s="337"/>
      <c r="N15" s="337"/>
    </row>
    <row r="16" spans="1:14" ht="19.5" customHeight="1">
      <c r="A16" s="338"/>
      <c r="B16" s="339" t="s">
        <v>71</v>
      </c>
      <c r="C16" s="340"/>
      <c r="D16" s="341"/>
      <c r="E16" s="342">
        <v>0</v>
      </c>
      <c r="F16" s="343">
        <v>7695</v>
      </c>
      <c r="G16" s="343">
        <v>422354</v>
      </c>
      <c r="H16" s="344">
        <v>427</v>
      </c>
      <c r="I16" s="343">
        <v>0</v>
      </c>
      <c r="J16" s="344">
        <v>5449</v>
      </c>
      <c r="K16" s="345">
        <f t="shared" si="0"/>
        <v>435925</v>
      </c>
      <c r="L16" s="346">
        <v>2340</v>
      </c>
      <c r="M16" s="337"/>
      <c r="N16" s="337"/>
    </row>
    <row r="17" spans="1:14" ht="19.5" customHeight="1">
      <c r="A17" s="338"/>
      <c r="B17" s="339" t="s">
        <v>72</v>
      </c>
      <c r="C17" s="340"/>
      <c r="D17" s="341"/>
      <c r="E17" s="342">
        <v>0</v>
      </c>
      <c r="F17" s="343">
        <v>0</v>
      </c>
      <c r="G17" s="343">
        <v>22823</v>
      </c>
      <c r="H17" s="344">
        <v>81007</v>
      </c>
      <c r="I17" s="343">
        <v>0</v>
      </c>
      <c r="J17" s="344">
        <v>1082</v>
      </c>
      <c r="K17" s="345">
        <f t="shared" si="0"/>
        <v>104912</v>
      </c>
      <c r="L17" s="346">
        <v>196</v>
      </c>
      <c r="M17" s="337"/>
      <c r="N17" s="337"/>
    </row>
    <row r="18" spans="1:14" ht="19.5" customHeight="1" thickBot="1">
      <c r="A18" s="347"/>
      <c r="B18" s="348" t="s">
        <v>73</v>
      </c>
      <c r="C18" s="349"/>
      <c r="D18" s="350"/>
      <c r="E18" s="351">
        <v>0</v>
      </c>
      <c r="F18" s="352">
        <v>0</v>
      </c>
      <c r="G18" s="353">
        <v>210</v>
      </c>
      <c r="H18" s="354">
        <v>45232</v>
      </c>
      <c r="I18" s="353">
        <v>0</v>
      </c>
      <c r="J18" s="354">
        <v>0</v>
      </c>
      <c r="K18" s="345">
        <f>SUM(F18:J18)</f>
        <v>45442</v>
      </c>
      <c r="L18" s="355">
        <v>5</v>
      </c>
      <c r="M18" s="337"/>
      <c r="N18" s="337"/>
    </row>
    <row r="19" spans="1:14" ht="19.5" customHeight="1" thickBot="1" thickTop="1">
      <c r="A19" s="944" t="s">
        <v>74</v>
      </c>
      <c r="B19" s="945"/>
      <c r="C19" s="945"/>
      <c r="D19" s="356"/>
      <c r="E19" s="357">
        <f aca="true" t="shared" si="1" ref="E19:J19">SUM(E7:E18)</f>
        <v>170419</v>
      </c>
      <c r="F19" s="358">
        <f t="shared" si="1"/>
        <v>238048</v>
      </c>
      <c r="G19" s="358">
        <f>SUM(G7:G18)</f>
        <v>3460961</v>
      </c>
      <c r="H19" s="358">
        <f t="shared" si="1"/>
        <v>435540</v>
      </c>
      <c r="I19" s="358">
        <f t="shared" si="1"/>
        <v>531</v>
      </c>
      <c r="J19" s="358">
        <f t="shared" si="1"/>
        <v>269167</v>
      </c>
      <c r="K19" s="358">
        <f t="shared" si="0"/>
        <v>4574666</v>
      </c>
      <c r="L19" s="359">
        <f>SUM(L7:L18)</f>
        <v>27606</v>
      </c>
      <c r="M19" s="337"/>
      <c r="N19" s="337"/>
    </row>
    <row r="20" spans="1:14" ht="19.5" customHeight="1">
      <c r="A20" s="360"/>
      <c r="B20" s="361" t="s">
        <v>75</v>
      </c>
      <c r="C20" s="362"/>
      <c r="D20" s="363"/>
      <c r="E20" s="364">
        <v>53369</v>
      </c>
      <c r="F20" s="365">
        <v>10820</v>
      </c>
      <c r="G20" s="365">
        <v>256039</v>
      </c>
      <c r="H20" s="366">
        <v>5510</v>
      </c>
      <c r="I20" s="365">
        <v>136</v>
      </c>
      <c r="J20" s="366">
        <v>22465</v>
      </c>
      <c r="K20" s="367">
        <f t="shared" si="0"/>
        <v>348339</v>
      </c>
      <c r="L20" s="336">
        <v>2327</v>
      </c>
      <c r="M20" s="337"/>
      <c r="N20" s="337"/>
    </row>
    <row r="21" spans="1:14" ht="19.5" customHeight="1">
      <c r="A21" s="338"/>
      <c r="B21" s="339" t="s">
        <v>76</v>
      </c>
      <c r="C21" s="340"/>
      <c r="D21" s="341"/>
      <c r="E21" s="342">
        <v>0</v>
      </c>
      <c r="F21" s="343">
        <v>0</v>
      </c>
      <c r="G21" s="343">
        <v>11110</v>
      </c>
      <c r="H21" s="344">
        <v>1006975</v>
      </c>
      <c r="I21" s="343">
        <v>0</v>
      </c>
      <c r="J21" s="366">
        <v>0</v>
      </c>
      <c r="K21" s="368">
        <f t="shared" si="0"/>
        <v>1018085</v>
      </c>
      <c r="L21" s="346">
        <v>272</v>
      </c>
      <c r="M21" s="337"/>
      <c r="N21" s="337"/>
    </row>
    <row r="22" spans="1:14" ht="19.5" customHeight="1">
      <c r="A22" s="338"/>
      <c r="B22" s="339" t="s">
        <v>201</v>
      </c>
      <c r="C22" s="340"/>
      <c r="D22" s="341"/>
      <c r="E22" s="342">
        <v>111618</v>
      </c>
      <c r="F22" s="343">
        <v>21931</v>
      </c>
      <c r="G22" s="343">
        <v>196692</v>
      </c>
      <c r="H22" s="344">
        <v>11992</v>
      </c>
      <c r="I22" s="343">
        <v>0</v>
      </c>
      <c r="J22" s="344">
        <v>18291</v>
      </c>
      <c r="K22" s="368">
        <f t="shared" si="0"/>
        <v>360524</v>
      </c>
      <c r="L22" s="346">
        <v>1232</v>
      </c>
      <c r="M22" s="337"/>
      <c r="N22" s="337"/>
    </row>
    <row r="23" spans="1:14" ht="19.5" customHeight="1">
      <c r="A23" s="338"/>
      <c r="B23" s="339" t="s">
        <v>77</v>
      </c>
      <c r="C23" s="340"/>
      <c r="D23" s="341"/>
      <c r="E23" s="342">
        <v>64258</v>
      </c>
      <c r="F23" s="343">
        <v>10757</v>
      </c>
      <c r="G23" s="343">
        <v>157703</v>
      </c>
      <c r="H23" s="344">
        <v>1086</v>
      </c>
      <c r="I23" s="343">
        <v>0</v>
      </c>
      <c r="J23" s="344">
        <v>14023</v>
      </c>
      <c r="K23" s="368">
        <f t="shared" si="0"/>
        <v>247827</v>
      </c>
      <c r="L23" s="346">
        <v>1076</v>
      </c>
      <c r="M23" s="337"/>
      <c r="N23" s="337"/>
    </row>
    <row r="24" spans="1:14" ht="19.5" customHeight="1">
      <c r="A24" s="338"/>
      <c r="B24" s="339" t="s">
        <v>78</v>
      </c>
      <c r="C24" s="340"/>
      <c r="D24" s="341"/>
      <c r="E24" s="342">
        <v>64265</v>
      </c>
      <c r="F24" s="343">
        <v>8244</v>
      </c>
      <c r="G24" s="343">
        <v>231118</v>
      </c>
      <c r="H24" s="344">
        <v>49446</v>
      </c>
      <c r="I24" s="343">
        <v>42</v>
      </c>
      <c r="J24" s="344">
        <v>18734</v>
      </c>
      <c r="K24" s="369">
        <f t="shared" si="0"/>
        <v>371849</v>
      </c>
      <c r="L24" s="346">
        <v>1631</v>
      </c>
      <c r="M24" s="337"/>
      <c r="N24" s="337"/>
    </row>
    <row r="25" spans="1:14" ht="19.5" customHeight="1">
      <c r="A25" s="338"/>
      <c r="B25" s="339" t="s">
        <v>79</v>
      </c>
      <c r="C25" s="340"/>
      <c r="D25" s="341"/>
      <c r="E25" s="342">
        <v>60329</v>
      </c>
      <c r="F25" s="343">
        <v>15321</v>
      </c>
      <c r="G25" s="343">
        <v>160554</v>
      </c>
      <c r="H25" s="344">
        <v>136926</v>
      </c>
      <c r="I25" s="343">
        <v>0</v>
      </c>
      <c r="J25" s="344">
        <v>18934</v>
      </c>
      <c r="K25" s="369">
        <f t="shared" si="0"/>
        <v>392064</v>
      </c>
      <c r="L25" s="346">
        <v>1365</v>
      </c>
      <c r="M25" s="337"/>
      <c r="N25" s="337"/>
    </row>
    <row r="26" spans="1:14" ht="19.5" customHeight="1">
      <c r="A26" s="338"/>
      <c r="B26" s="339" t="s">
        <v>80</v>
      </c>
      <c r="C26" s="340"/>
      <c r="D26" s="341"/>
      <c r="E26" s="342">
        <v>81847</v>
      </c>
      <c r="F26" s="343">
        <v>5740</v>
      </c>
      <c r="G26" s="343">
        <v>194602</v>
      </c>
      <c r="H26" s="344">
        <v>61149</v>
      </c>
      <c r="I26" s="343">
        <v>7</v>
      </c>
      <c r="J26" s="344">
        <v>23497</v>
      </c>
      <c r="K26" s="369">
        <f t="shared" si="0"/>
        <v>366842</v>
      </c>
      <c r="L26" s="346">
        <v>1457</v>
      </c>
      <c r="M26" s="337"/>
      <c r="N26" s="337"/>
    </row>
    <row r="27" spans="1:14" ht="19.5" customHeight="1">
      <c r="A27" s="338"/>
      <c r="B27" s="339" t="s">
        <v>81</v>
      </c>
      <c r="C27" s="340"/>
      <c r="D27" s="341"/>
      <c r="E27" s="342">
        <v>60389</v>
      </c>
      <c r="F27" s="343">
        <v>10853</v>
      </c>
      <c r="G27" s="343">
        <v>143013</v>
      </c>
      <c r="H27" s="344">
        <v>243603</v>
      </c>
      <c r="I27" s="343">
        <v>1960</v>
      </c>
      <c r="J27" s="344">
        <v>19206</v>
      </c>
      <c r="K27" s="369">
        <f t="shared" si="0"/>
        <v>479024</v>
      </c>
      <c r="L27" s="346">
        <v>1311</v>
      </c>
      <c r="M27" s="337"/>
      <c r="N27" s="337"/>
    </row>
    <row r="28" spans="1:14" ht="19.5" customHeight="1">
      <c r="A28" s="338"/>
      <c r="B28" s="339" t="s">
        <v>82</v>
      </c>
      <c r="C28" s="340"/>
      <c r="D28" s="341"/>
      <c r="E28" s="342">
        <v>0</v>
      </c>
      <c r="F28" s="343">
        <v>0</v>
      </c>
      <c r="G28" s="343">
        <v>129</v>
      </c>
      <c r="H28" s="344">
        <v>66054</v>
      </c>
      <c r="I28" s="343">
        <v>0</v>
      </c>
      <c r="J28" s="344">
        <v>0</v>
      </c>
      <c r="K28" s="369">
        <f t="shared" si="0"/>
        <v>66183</v>
      </c>
      <c r="L28" s="346">
        <v>109</v>
      </c>
      <c r="M28" s="337"/>
      <c r="N28" s="337"/>
    </row>
    <row r="29" spans="1:14" ht="19.5" customHeight="1">
      <c r="A29" s="338"/>
      <c r="B29" s="339" t="s">
        <v>83</v>
      </c>
      <c r="C29" s="340"/>
      <c r="D29" s="341"/>
      <c r="E29" s="342">
        <v>0</v>
      </c>
      <c r="F29" s="343">
        <v>0</v>
      </c>
      <c r="G29" s="343">
        <v>0</v>
      </c>
      <c r="H29" s="344">
        <v>46309</v>
      </c>
      <c r="I29" s="343">
        <v>0</v>
      </c>
      <c r="J29" s="344">
        <v>0</v>
      </c>
      <c r="K29" s="370">
        <f t="shared" si="0"/>
        <v>46309</v>
      </c>
      <c r="L29" s="346">
        <v>88</v>
      </c>
      <c r="M29" s="337"/>
      <c r="N29" s="337"/>
    </row>
    <row r="30" spans="1:14" ht="19.5" customHeight="1">
      <c r="A30" s="338"/>
      <c r="B30" s="339" t="s">
        <v>84</v>
      </c>
      <c r="C30" s="340"/>
      <c r="D30" s="341"/>
      <c r="E30" s="342">
        <v>75258</v>
      </c>
      <c r="F30" s="343">
        <v>4208</v>
      </c>
      <c r="G30" s="343">
        <v>230699</v>
      </c>
      <c r="H30" s="344">
        <v>514</v>
      </c>
      <c r="I30" s="343">
        <v>0</v>
      </c>
      <c r="J30" s="344">
        <v>20781</v>
      </c>
      <c r="K30" s="370">
        <f t="shared" si="0"/>
        <v>331460</v>
      </c>
      <c r="L30" s="346">
        <v>1956</v>
      </c>
      <c r="M30" s="337"/>
      <c r="N30" s="337"/>
    </row>
    <row r="31" spans="1:14" ht="19.5" customHeight="1">
      <c r="A31" s="371"/>
      <c r="B31" s="372" t="s">
        <v>85</v>
      </c>
      <c r="C31" s="373"/>
      <c r="D31" s="374"/>
      <c r="E31" s="375">
        <v>24956</v>
      </c>
      <c r="F31" s="376">
        <v>10213</v>
      </c>
      <c r="G31" s="376">
        <v>208323</v>
      </c>
      <c r="H31" s="377">
        <v>78079</v>
      </c>
      <c r="I31" s="376">
        <v>271</v>
      </c>
      <c r="J31" s="377">
        <v>15547</v>
      </c>
      <c r="K31" s="370">
        <f t="shared" si="0"/>
        <v>337389</v>
      </c>
      <c r="L31" s="378">
        <v>7415</v>
      </c>
      <c r="M31" s="379"/>
      <c r="N31" s="337"/>
    </row>
    <row r="32" spans="1:14" ht="19.5" customHeight="1">
      <c r="A32" s="338"/>
      <c r="B32" s="339" t="s">
        <v>86</v>
      </c>
      <c r="C32" s="340"/>
      <c r="D32" s="341"/>
      <c r="E32" s="342">
        <v>803</v>
      </c>
      <c r="F32" s="343">
        <v>2530</v>
      </c>
      <c r="G32" s="343">
        <v>225503</v>
      </c>
      <c r="H32" s="344">
        <v>3401</v>
      </c>
      <c r="I32" s="343">
        <v>0</v>
      </c>
      <c r="J32" s="344">
        <v>15381</v>
      </c>
      <c r="K32" s="370">
        <f t="shared" si="0"/>
        <v>247618</v>
      </c>
      <c r="L32" s="378">
        <v>2556</v>
      </c>
      <c r="M32" s="379"/>
      <c r="N32" s="337"/>
    </row>
    <row r="33" spans="1:14" ht="19.5" customHeight="1" thickBot="1">
      <c r="A33" s="347"/>
      <c r="B33" s="348" t="s">
        <v>87</v>
      </c>
      <c r="C33" s="380"/>
      <c r="D33" s="381"/>
      <c r="E33" s="382">
        <v>0</v>
      </c>
      <c r="F33" s="353">
        <v>0</v>
      </c>
      <c r="G33" s="353">
        <v>285901</v>
      </c>
      <c r="H33" s="354">
        <v>0</v>
      </c>
      <c r="I33" s="353">
        <v>0</v>
      </c>
      <c r="J33" s="354">
        <v>22160</v>
      </c>
      <c r="K33" s="383">
        <f t="shared" si="0"/>
        <v>308061</v>
      </c>
      <c r="L33" s="355">
        <v>744</v>
      </c>
      <c r="M33" s="379"/>
      <c r="N33" s="337"/>
    </row>
    <row r="34" spans="1:14" ht="19.5" customHeight="1" thickBot="1" thickTop="1">
      <c r="A34" s="942" t="s">
        <v>88</v>
      </c>
      <c r="B34" s="943"/>
      <c r="C34" s="943"/>
      <c r="D34" s="384"/>
      <c r="E34" s="357">
        <f aca="true" t="shared" si="2" ref="E34:J34">SUM(E20:E33)</f>
        <v>597092</v>
      </c>
      <c r="F34" s="358">
        <f t="shared" si="2"/>
        <v>100617</v>
      </c>
      <c r="G34" s="358">
        <f t="shared" si="2"/>
        <v>2301386</v>
      </c>
      <c r="H34" s="358">
        <f t="shared" si="2"/>
        <v>1711044</v>
      </c>
      <c r="I34" s="358">
        <f t="shared" si="2"/>
        <v>2416</v>
      </c>
      <c r="J34" s="358">
        <f t="shared" si="2"/>
        <v>209019</v>
      </c>
      <c r="K34" s="358">
        <f t="shared" si="0"/>
        <v>4921574</v>
      </c>
      <c r="L34" s="385">
        <f>SUM(L20:L33)</f>
        <v>23539</v>
      </c>
      <c r="M34" s="379"/>
      <c r="N34" s="337"/>
    </row>
    <row r="35" spans="1:14" ht="19.5" customHeight="1">
      <c r="A35" s="360"/>
      <c r="B35" s="361" t="s">
        <v>89</v>
      </c>
      <c r="C35" s="386"/>
      <c r="D35" s="387"/>
      <c r="E35" s="364">
        <v>0</v>
      </c>
      <c r="F35" s="365">
        <v>0</v>
      </c>
      <c r="G35" s="365">
        <v>0</v>
      </c>
      <c r="H35" s="366">
        <v>21</v>
      </c>
      <c r="I35" s="365">
        <v>0</v>
      </c>
      <c r="J35" s="366">
        <v>0</v>
      </c>
      <c r="K35" s="335">
        <f t="shared" si="0"/>
        <v>21</v>
      </c>
      <c r="L35" s="336">
        <v>1</v>
      </c>
      <c r="M35" s="379"/>
      <c r="N35" s="337"/>
    </row>
    <row r="36" spans="1:14" ht="19.5" customHeight="1">
      <c r="A36" s="338"/>
      <c r="B36" s="339" t="s">
        <v>90</v>
      </c>
      <c r="C36" s="388"/>
      <c r="D36" s="389"/>
      <c r="E36" s="342">
        <v>12231</v>
      </c>
      <c r="F36" s="343">
        <v>14026</v>
      </c>
      <c r="G36" s="343">
        <v>516368</v>
      </c>
      <c r="H36" s="344">
        <v>0</v>
      </c>
      <c r="I36" s="343">
        <v>132</v>
      </c>
      <c r="J36" s="344">
        <v>17512</v>
      </c>
      <c r="K36" s="383">
        <f t="shared" si="0"/>
        <v>560269</v>
      </c>
      <c r="L36" s="390">
        <v>3931</v>
      </c>
      <c r="M36" s="337"/>
      <c r="N36" s="337"/>
    </row>
    <row r="37" spans="1:14" ht="19.5" customHeight="1">
      <c r="A37" s="338"/>
      <c r="B37" s="339" t="s">
        <v>91</v>
      </c>
      <c r="C37" s="388"/>
      <c r="D37" s="389"/>
      <c r="E37" s="342">
        <v>20066</v>
      </c>
      <c r="F37" s="343">
        <v>22823</v>
      </c>
      <c r="G37" s="343">
        <v>346909</v>
      </c>
      <c r="H37" s="344">
        <v>504</v>
      </c>
      <c r="I37" s="343">
        <v>0</v>
      </c>
      <c r="J37" s="344">
        <v>10951</v>
      </c>
      <c r="K37" s="383">
        <f t="shared" si="0"/>
        <v>401253</v>
      </c>
      <c r="L37" s="346">
        <v>1618</v>
      </c>
      <c r="M37" s="337"/>
      <c r="N37" s="337"/>
    </row>
    <row r="38" spans="1:14" ht="19.5" customHeight="1">
      <c r="A38" s="338"/>
      <c r="B38" s="339" t="s">
        <v>92</v>
      </c>
      <c r="C38" s="388"/>
      <c r="D38" s="389"/>
      <c r="E38" s="342">
        <v>9494</v>
      </c>
      <c r="F38" s="343">
        <v>3923</v>
      </c>
      <c r="G38" s="343">
        <v>258039</v>
      </c>
      <c r="H38" s="344">
        <v>22047</v>
      </c>
      <c r="I38" s="343">
        <v>946</v>
      </c>
      <c r="J38" s="344">
        <v>105324</v>
      </c>
      <c r="K38" s="383">
        <f t="shared" si="0"/>
        <v>399773</v>
      </c>
      <c r="L38" s="346">
        <v>1848</v>
      </c>
      <c r="M38" s="337"/>
      <c r="N38" s="337"/>
    </row>
    <row r="39" spans="1:14" ht="19.5" customHeight="1">
      <c r="A39" s="338"/>
      <c r="B39" s="339" t="s">
        <v>93</v>
      </c>
      <c r="C39" s="388"/>
      <c r="D39" s="389"/>
      <c r="E39" s="342">
        <v>0</v>
      </c>
      <c r="F39" s="343">
        <v>0</v>
      </c>
      <c r="G39" s="343">
        <v>0</v>
      </c>
      <c r="H39" s="344">
        <v>124758</v>
      </c>
      <c r="I39" s="343">
        <v>0</v>
      </c>
      <c r="J39" s="344">
        <v>0</v>
      </c>
      <c r="K39" s="383">
        <f t="shared" si="0"/>
        <v>124758</v>
      </c>
      <c r="L39" s="346">
        <v>22</v>
      </c>
      <c r="M39" s="337"/>
      <c r="N39" s="337"/>
    </row>
    <row r="40" spans="1:14" ht="19.5" customHeight="1">
      <c r="A40" s="338"/>
      <c r="B40" s="339" t="s">
        <v>94</v>
      </c>
      <c r="C40" s="388"/>
      <c r="D40" s="389"/>
      <c r="E40" s="342">
        <v>69502</v>
      </c>
      <c r="F40" s="343">
        <v>35691</v>
      </c>
      <c r="G40" s="343">
        <v>287455</v>
      </c>
      <c r="H40" s="344">
        <v>9451</v>
      </c>
      <c r="I40" s="343">
        <v>108</v>
      </c>
      <c r="J40" s="344">
        <v>17634</v>
      </c>
      <c r="K40" s="383">
        <f t="shared" si="0"/>
        <v>419841</v>
      </c>
      <c r="L40" s="346">
        <v>3270</v>
      </c>
      <c r="M40" s="337"/>
      <c r="N40" s="337"/>
    </row>
    <row r="41" spans="1:14" ht="19.5" customHeight="1">
      <c r="A41" s="338"/>
      <c r="B41" s="339" t="s">
        <v>95</v>
      </c>
      <c r="C41" s="388"/>
      <c r="D41" s="389"/>
      <c r="E41" s="342">
        <v>850</v>
      </c>
      <c r="F41" s="343">
        <v>36046</v>
      </c>
      <c r="G41" s="343">
        <v>54083</v>
      </c>
      <c r="H41" s="344">
        <v>1687892</v>
      </c>
      <c r="I41" s="343">
        <v>4914</v>
      </c>
      <c r="J41" s="344">
        <v>52401</v>
      </c>
      <c r="K41" s="383">
        <f t="shared" si="0"/>
        <v>1836186</v>
      </c>
      <c r="L41" s="346">
        <v>515</v>
      </c>
      <c r="M41" s="337"/>
      <c r="N41" s="337"/>
    </row>
    <row r="42" spans="1:14" ht="19.5" customHeight="1">
      <c r="A42" s="338"/>
      <c r="B42" s="339" t="s">
        <v>96</v>
      </c>
      <c r="C42" s="388"/>
      <c r="D42" s="389"/>
      <c r="E42" s="342">
        <v>191507</v>
      </c>
      <c r="F42" s="343">
        <v>24614</v>
      </c>
      <c r="G42" s="343">
        <v>370482</v>
      </c>
      <c r="H42" s="344">
        <v>61287</v>
      </c>
      <c r="I42" s="343">
        <v>1046</v>
      </c>
      <c r="J42" s="344">
        <v>51553</v>
      </c>
      <c r="K42" s="383">
        <f t="shared" si="0"/>
        <v>700489</v>
      </c>
      <c r="L42" s="346">
        <v>2473</v>
      </c>
      <c r="M42" s="337"/>
      <c r="N42" s="337"/>
    </row>
    <row r="43" spans="1:14" ht="19.5" customHeight="1">
      <c r="A43" s="338"/>
      <c r="B43" s="339" t="s">
        <v>97</v>
      </c>
      <c r="C43" s="388"/>
      <c r="D43" s="389"/>
      <c r="E43" s="342">
        <v>87921</v>
      </c>
      <c r="F43" s="343">
        <v>8652</v>
      </c>
      <c r="G43" s="343">
        <v>389006</v>
      </c>
      <c r="H43" s="344">
        <v>35957</v>
      </c>
      <c r="I43" s="343">
        <v>3690</v>
      </c>
      <c r="J43" s="343">
        <v>33956</v>
      </c>
      <c r="K43" s="383">
        <f t="shared" si="0"/>
        <v>559182</v>
      </c>
      <c r="L43" s="346">
        <v>6741</v>
      </c>
      <c r="M43" s="337"/>
      <c r="N43" s="337"/>
    </row>
    <row r="44" spans="1:14" ht="19.5" customHeight="1">
      <c r="A44" s="338"/>
      <c r="B44" s="339" t="s">
        <v>104</v>
      </c>
      <c r="C44" s="391"/>
      <c r="D44" s="389"/>
      <c r="E44" s="342">
        <v>0</v>
      </c>
      <c r="F44" s="343">
        <v>0</v>
      </c>
      <c r="G44" s="343">
        <v>5707</v>
      </c>
      <c r="H44" s="344">
        <v>33448</v>
      </c>
      <c r="I44" s="343">
        <v>1981</v>
      </c>
      <c r="J44" s="344">
        <v>6848</v>
      </c>
      <c r="K44" s="383">
        <f t="shared" si="0"/>
        <v>47984</v>
      </c>
      <c r="L44" s="346">
        <v>42</v>
      </c>
      <c r="M44" s="337"/>
      <c r="N44" s="337"/>
    </row>
    <row r="45" spans="1:14" ht="19.5" customHeight="1" thickBot="1">
      <c r="A45" s="324"/>
      <c r="B45" s="392" t="s">
        <v>105</v>
      </c>
      <c r="C45" s="393"/>
      <c r="D45" s="394"/>
      <c r="E45" s="395">
        <v>1133</v>
      </c>
      <c r="F45" s="396">
        <v>0</v>
      </c>
      <c r="G45" s="396">
        <v>24200</v>
      </c>
      <c r="H45" s="397">
        <v>15037</v>
      </c>
      <c r="I45" s="396">
        <v>0</v>
      </c>
      <c r="J45" s="397">
        <v>1290</v>
      </c>
      <c r="K45" s="383">
        <f t="shared" si="0"/>
        <v>41660</v>
      </c>
      <c r="L45" s="398">
        <v>67</v>
      </c>
      <c r="M45" s="337"/>
      <c r="N45" s="337"/>
    </row>
    <row r="46" spans="1:14" ht="19.5" customHeight="1" thickBot="1" thickTop="1">
      <c r="A46" s="944" t="s">
        <v>98</v>
      </c>
      <c r="B46" s="945"/>
      <c r="C46" s="945"/>
      <c r="D46" s="399"/>
      <c r="E46" s="357">
        <f aca="true" t="shared" si="3" ref="E46:J46">SUM(E35:E45)</f>
        <v>392704</v>
      </c>
      <c r="F46" s="358">
        <f t="shared" si="3"/>
        <v>145775</v>
      </c>
      <c r="G46" s="358">
        <f t="shared" si="3"/>
        <v>2252249</v>
      </c>
      <c r="H46" s="358">
        <f t="shared" si="3"/>
        <v>1990402</v>
      </c>
      <c r="I46" s="358">
        <f t="shared" si="3"/>
        <v>12817</v>
      </c>
      <c r="J46" s="358">
        <f t="shared" si="3"/>
        <v>297469</v>
      </c>
      <c r="K46" s="358">
        <f t="shared" si="0"/>
        <v>5091416</v>
      </c>
      <c r="L46" s="385">
        <f>SUM(L35:L45)</f>
        <v>20528</v>
      </c>
      <c r="M46" s="337"/>
      <c r="N46" s="337"/>
    </row>
    <row r="47" spans="1:14" ht="19.5" customHeight="1">
      <c r="A47" s="324"/>
      <c r="B47" s="400" t="s">
        <v>202</v>
      </c>
      <c r="C47" s="330"/>
      <c r="D47" s="331"/>
      <c r="E47" s="332">
        <v>135167</v>
      </c>
      <c r="F47" s="333">
        <v>12456</v>
      </c>
      <c r="G47" s="333">
        <v>82758</v>
      </c>
      <c r="H47" s="334">
        <v>2761779</v>
      </c>
      <c r="I47" s="333">
        <v>0</v>
      </c>
      <c r="J47" s="334">
        <v>30579</v>
      </c>
      <c r="K47" s="401">
        <f t="shared" si="0"/>
        <v>3022739</v>
      </c>
      <c r="L47" s="402">
        <v>2323</v>
      </c>
      <c r="M47" s="337"/>
      <c r="N47" s="337"/>
    </row>
    <row r="48" spans="1:14" ht="19.5" customHeight="1" thickBot="1">
      <c r="A48" s="403"/>
      <c r="B48" s="348" t="s">
        <v>99</v>
      </c>
      <c r="C48" s="404"/>
      <c r="D48" s="405"/>
      <c r="E48" s="395">
        <v>114337</v>
      </c>
      <c r="F48" s="396">
        <v>64547</v>
      </c>
      <c r="G48" s="396">
        <v>96227</v>
      </c>
      <c r="H48" s="397">
        <v>3391538</v>
      </c>
      <c r="I48" s="396">
        <v>274</v>
      </c>
      <c r="J48" s="353">
        <v>67079</v>
      </c>
      <c r="K48" s="406">
        <f t="shared" si="0"/>
        <v>3734002</v>
      </c>
      <c r="L48" s="355">
        <v>2794</v>
      </c>
      <c r="M48" s="337"/>
      <c r="N48" s="337"/>
    </row>
    <row r="49" spans="1:14" ht="19.5" customHeight="1" thickBot="1" thickTop="1">
      <c r="A49" s="946" t="s">
        <v>203</v>
      </c>
      <c r="B49" s="947"/>
      <c r="C49" s="947"/>
      <c r="D49" s="407"/>
      <c r="E49" s="357">
        <f>SUM(E47:E48)</f>
        <v>249504</v>
      </c>
      <c r="F49" s="358">
        <f aca="true" t="shared" si="4" ref="F49:K49">SUM(F47:F48)</f>
        <v>77003</v>
      </c>
      <c r="G49" s="358">
        <f t="shared" si="4"/>
        <v>178985</v>
      </c>
      <c r="H49" s="358">
        <f t="shared" si="4"/>
        <v>6153317</v>
      </c>
      <c r="I49" s="358">
        <f t="shared" si="4"/>
        <v>274</v>
      </c>
      <c r="J49" s="358">
        <f t="shared" si="4"/>
        <v>97658</v>
      </c>
      <c r="K49" s="358">
        <f t="shared" si="4"/>
        <v>6756741</v>
      </c>
      <c r="L49" s="385">
        <f>SUM(L47:L48)</f>
        <v>5117</v>
      </c>
      <c r="M49" s="379"/>
      <c r="N49" s="337"/>
    </row>
    <row r="50" spans="1:14" ht="19.5" customHeight="1" thickBot="1">
      <c r="A50" s="948" t="s">
        <v>204</v>
      </c>
      <c r="B50" s="949"/>
      <c r="C50" s="949"/>
      <c r="D50" s="408"/>
      <c r="E50" s="409">
        <f aca="true" t="shared" si="5" ref="E50:K50">SUM(E49,E46,E34,E19)</f>
        <v>1409719</v>
      </c>
      <c r="F50" s="410">
        <f t="shared" si="5"/>
        <v>561443</v>
      </c>
      <c r="G50" s="410">
        <f t="shared" si="5"/>
        <v>8193581</v>
      </c>
      <c r="H50" s="410">
        <f t="shared" si="5"/>
        <v>10290303</v>
      </c>
      <c r="I50" s="410">
        <f t="shared" si="5"/>
        <v>16038</v>
      </c>
      <c r="J50" s="410">
        <f t="shared" si="5"/>
        <v>873313</v>
      </c>
      <c r="K50" s="411">
        <f t="shared" si="5"/>
        <v>21344397</v>
      </c>
      <c r="L50" s="412">
        <f>L19+L34+L46+L49</f>
        <v>76790</v>
      </c>
      <c r="M50" s="337"/>
      <c r="N50" s="337"/>
    </row>
    <row r="51" spans="1:12" ht="19.5" customHeight="1" thickBot="1">
      <c r="A51" s="938" t="s">
        <v>205</v>
      </c>
      <c r="B51" s="939"/>
      <c r="C51" s="939"/>
      <c r="D51" s="413"/>
      <c r="E51" s="414">
        <f>ROUND(E50/K50*100,2)</f>
        <v>6.6</v>
      </c>
      <c r="F51" s="414">
        <f>ROUND(F50/K50*100,2)</f>
        <v>2.63</v>
      </c>
      <c r="G51" s="414">
        <f>ROUND(G50/K50*100,2)</f>
        <v>38.39</v>
      </c>
      <c r="H51" s="414">
        <f>ROUND(H50/K50*100,2)</f>
        <v>48.21</v>
      </c>
      <c r="I51" s="414">
        <f>ROUND(I50/K50*100,2)</f>
        <v>0.08</v>
      </c>
      <c r="J51" s="414">
        <f>ROUND(J50/K50*100,2)</f>
        <v>4.09</v>
      </c>
      <c r="K51" s="415">
        <f>SUM(E51:J51)</f>
        <v>100.00000000000001</v>
      </c>
      <c r="L51" s="416"/>
    </row>
    <row r="52" spans="1:12" s="417" customFormat="1" ht="13.5" customHeight="1">
      <c r="A52" s="940" t="s">
        <v>151</v>
      </c>
      <c r="B52" s="940"/>
      <c r="C52" s="940"/>
      <c r="D52" s="940"/>
      <c r="E52" s="940"/>
      <c r="F52" s="940"/>
      <c r="G52" s="940"/>
      <c r="H52" s="940"/>
      <c r="I52" s="940"/>
      <c r="J52" s="940"/>
      <c r="K52" s="941"/>
      <c r="L52" s="940"/>
    </row>
    <row r="53" spans="1:12" s="417" customFormat="1" ht="13.5" customHeight="1">
      <c r="A53" s="941" t="s">
        <v>206</v>
      </c>
      <c r="B53" s="941"/>
      <c r="C53" s="941"/>
      <c r="D53" s="941"/>
      <c r="E53" s="941"/>
      <c r="F53" s="941"/>
      <c r="G53" s="941"/>
      <c r="H53" s="941"/>
      <c r="I53" s="941"/>
      <c r="J53" s="941"/>
      <c r="K53" s="941"/>
      <c r="L53" s="941"/>
    </row>
    <row r="54" spans="1:12" s="417" customFormat="1" ht="13.5" customHeight="1">
      <c r="A54" s="941" t="s">
        <v>207</v>
      </c>
      <c r="B54" s="941"/>
      <c r="C54" s="941"/>
      <c r="D54" s="941"/>
      <c r="E54" s="941"/>
      <c r="F54" s="941"/>
      <c r="G54" s="941"/>
      <c r="H54" s="941"/>
      <c r="I54" s="941"/>
      <c r="J54" s="941"/>
      <c r="K54" s="941"/>
      <c r="L54" s="941"/>
    </row>
  </sheetData>
  <mergeCells count="20">
    <mergeCell ref="A1:L1"/>
    <mergeCell ref="A3:L3"/>
    <mergeCell ref="B5:C5"/>
    <mergeCell ref="A19:C19"/>
    <mergeCell ref="E5:E6"/>
    <mergeCell ref="F5:F6"/>
    <mergeCell ref="G5:G6"/>
    <mergeCell ref="H5:H6"/>
    <mergeCell ref="I5:I6"/>
    <mergeCell ref="J5:J6"/>
    <mergeCell ref="A53:L53"/>
    <mergeCell ref="A54:L54"/>
    <mergeCell ref="A34:C34"/>
    <mergeCell ref="A46:C46"/>
    <mergeCell ref="A49:C49"/>
    <mergeCell ref="A50:C50"/>
    <mergeCell ref="K5:K6"/>
    <mergeCell ref="L5:L6"/>
    <mergeCell ref="A51:C51"/>
    <mergeCell ref="A52:L52"/>
  </mergeCells>
  <printOptions horizontalCentered="1"/>
  <pageMargins left="0.9055118110236221" right="0.7874015748031497" top="0.7874015748031497" bottom="0.7874015748031497" header="0.5118110236220472" footer="0.5118110236220472"/>
  <pageSetup horizontalDpi="600" verticalDpi="600" orientation="portrait" paperSize="9" scale="79" r:id="rId2"/>
  <colBreaks count="1" manualBreakCount="1">
    <brk id="12" max="65535" man="1"/>
  </colBreaks>
  <drawing r:id="rId1"/>
</worksheet>
</file>

<file path=xl/worksheets/sheet6.xml><?xml version="1.0" encoding="utf-8"?>
<worksheet xmlns="http://schemas.openxmlformats.org/spreadsheetml/2006/main" xmlns:r="http://schemas.openxmlformats.org/officeDocument/2006/relationships">
  <dimension ref="A1:S46"/>
  <sheetViews>
    <sheetView view="pageBreakPreview" zoomScaleSheetLayoutView="100" workbookViewId="0" topLeftCell="H37">
      <selection activeCell="B35" sqref="B35"/>
    </sheetView>
  </sheetViews>
  <sheetFormatPr defaultColWidth="9.00390625" defaultRowHeight="13.5"/>
  <cols>
    <col min="1" max="1" width="1.4921875" style="317" customWidth="1"/>
    <col min="2" max="2" width="13.625" style="317" customWidth="1"/>
    <col min="3" max="3" width="1.4921875" style="317" customWidth="1"/>
    <col min="4" max="4" width="11.375" style="418" customWidth="1"/>
    <col min="5" max="5" width="12.25390625" style="418" customWidth="1"/>
    <col min="6" max="6" width="11.375" style="418" customWidth="1"/>
    <col min="7" max="7" width="12.25390625" style="418" customWidth="1"/>
    <col min="8" max="9" width="11.375" style="418" customWidth="1"/>
    <col min="10" max="10" width="11.875" style="418" customWidth="1"/>
    <col min="11" max="11" width="9.875" style="318" customWidth="1"/>
    <col min="12" max="16384" width="9.00390625" style="316" customWidth="1"/>
  </cols>
  <sheetData>
    <row r="1" spans="1:11" ht="15.75" customHeight="1">
      <c r="A1" s="971" t="s">
        <v>208</v>
      </c>
      <c r="B1" s="971"/>
      <c r="C1" s="971"/>
      <c r="D1" s="971"/>
      <c r="E1" s="971"/>
      <c r="F1" s="971"/>
      <c r="G1" s="971"/>
      <c r="H1" s="971"/>
      <c r="I1" s="971"/>
      <c r="J1" s="971"/>
      <c r="K1" s="971"/>
    </row>
    <row r="2" spans="1:11" ht="13.5" customHeight="1">
      <c r="A2" s="972"/>
      <c r="B2" s="972"/>
      <c r="C2" s="972"/>
      <c r="D2" s="972"/>
      <c r="E2" s="972"/>
      <c r="F2" s="972"/>
      <c r="G2" s="972"/>
      <c r="H2" s="972"/>
      <c r="I2" s="972"/>
      <c r="J2" s="972"/>
      <c r="K2" s="972"/>
    </row>
    <row r="3" ht="13.5" customHeight="1" thickBot="1"/>
    <row r="4" spans="1:11" ht="16.5" customHeight="1">
      <c r="A4" s="320"/>
      <c r="B4" s="952" t="s">
        <v>106</v>
      </c>
      <c r="C4" s="973"/>
      <c r="D4" s="974" t="s">
        <v>130</v>
      </c>
      <c r="E4" s="976" t="s">
        <v>131</v>
      </c>
      <c r="F4" s="976" t="s">
        <v>209</v>
      </c>
      <c r="G4" s="976" t="s">
        <v>210</v>
      </c>
      <c r="H4" s="976" t="s">
        <v>211</v>
      </c>
      <c r="I4" s="976" t="s">
        <v>212</v>
      </c>
      <c r="J4" s="957" t="s">
        <v>213</v>
      </c>
      <c r="K4" s="959" t="s">
        <v>214</v>
      </c>
    </row>
    <row r="5" spans="1:11" ht="16.5" customHeight="1" thickBot="1">
      <c r="A5" s="324" t="s">
        <v>215</v>
      </c>
      <c r="B5" s="325"/>
      <c r="C5" s="325"/>
      <c r="D5" s="975"/>
      <c r="E5" s="977"/>
      <c r="F5" s="977"/>
      <c r="G5" s="977"/>
      <c r="H5" s="977"/>
      <c r="I5" s="977"/>
      <c r="J5" s="958"/>
      <c r="K5" s="960"/>
    </row>
    <row r="6" spans="1:19" ht="21.75" customHeight="1">
      <c r="A6" s="328"/>
      <c r="B6" s="329" t="s">
        <v>62</v>
      </c>
      <c r="C6" s="330"/>
      <c r="D6" s="332">
        <v>255630</v>
      </c>
      <c r="E6" s="333">
        <v>10363</v>
      </c>
      <c r="F6" s="333">
        <v>327</v>
      </c>
      <c r="G6" s="333">
        <v>7788</v>
      </c>
      <c r="H6" s="333">
        <v>834</v>
      </c>
      <c r="I6" s="333">
        <v>3289</v>
      </c>
      <c r="J6" s="420">
        <f>SUM(D6:I6)</f>
        <v>278231</v>
      </c>
      <c r="K6" s="336">
        <v>2465</v>
      </c>
      <c r="M6" s="421"/>
      <c r="N6" s="421"/>
      <c r="O6" s="422"/>
      <c r="P6" s="421"/>
      <c r="Q6" s="421"/>
      <c r="R6" s="421"/>
      <c r="S6" s="423"/>
    </row>
    <row r="7" spans="1:19" ht="21.75" customHeight="1">
      <c r="A7" s="338"/>
      <c r="B7" s="339" t="s">
        <v>63</v>
      </c>
      <c r="C7" s="340"/>
      <c r="D7" s="342">
        <v>70565</v>
      </c>
      <c r="E7" s="343">
        <v>7857</v>
      </c>
      <c r="F7" s="343">
        <v>407</v>
      </c>
      <c r="G7" s="343">
        <v>2498</v>
      </c>
      <c r="H7" s="343">
        <v>151</v>
      </c>
      <c r="I7" s="343">
        <v>1795</v>
      </c>
      <c r="J7" s="369">
        <f aca="true" t="shared" si="0" ref="J7:J40">SUM(D7:I7)</f>
        <v>83273</v>
      </c>
      <c r="K7" s="346">
        <v>849</v>
      </c>
      <c r="M7" s="421"/>
      <c r="N7" s="421"/>
      <c r="O7" s="422"/>
      <c r="P7" s="421"/>
      <c r="Q7" s="422"/>
      <c r="R7" s="421"/>
      <c r="S7" s="423"/>
    </row>
    <row r="8" spans="1:19" ht="21.75" customHeight="1">
      <c r="A8" s="338"/>
      <c r="B8" s="339" t="s">
        <v>64</v>
      </c>
      <c r="C8" s="340"/>
      <c r="D8" s="342">
        <v>95585</v>
      </c>
      <c r="E8" s="343">
        <v>8308</v>
      </c>
      <c r="F8" s="343">
        <v>0</v>
      </c>
      <c r="G8" s="343">
        <v>3148</v>
      </c>
      <c r="H8" s="343">
        <v>966</v>
      </c>
      <c r="I8" s="343">
        <v>3002</v>
      </c>
      <c r="J8" s="369">
        <f t="shared" si="0"/>
        <v>111009</v>
      </c>
      <c r="K8" s="346">
        <v>1153</v>
      </c>
      <c r="M8" s="421"/>
      <c r="N8" s="421"/>
      <c r="O8" s="422"/>
      <c r="P8" s="421"/>
      <c r="Q8" s="421"/>
      <c r="R8" s="421"/>
      <c r="S8" s="423"/>
    </row>
    <row r="9" spans="1:19" ht="21.75" customHeight="1">
      <c r="A9" s="338"/>
      <c r="B9" s="339" t="s">
        <v>65</v>
      </c>
      <c r="C9" s="340"/>
      <c r="D9" s="342">
        <v>41979</v>
      </c>
      <c r="E9" s="343">
        <v>1031</v>
      </c>
      <c r="F9" s="343">
        <v>0</v>
      </c>
      <c r="G9" s="343">
        <v>1506</v>
      </c>
      <c r="H9" s="343">
        <v>239</v>
      </c>
      <c r="I9" s="343">
        <v>905</v>
      </c>
      <c r="J9" s="369">
        <f t="shared" si="0"/>
        <v>45660</v>
      </c>
      <c r="K9" s="346">
        <v>358</v>
      </c>
      <c r="M9" s="421"/>
      <c r="N9" s="421"/>
      <c r="O9" s="422"/>
      <c r="P9" s="421"/>
      <c r="Q9" s="422"/>
      <c r="R9" s="421"/>
      <c r="S9" s="423"/>
    </row>
    <row r="10" spans="1:19" ht="21.75" customHeight="1">
      <c r="A10" s="338"/>
      <c r="B10" s="339" t="s">
        <v>66</v>
      </c>
      <c r="C10" s="340"/>
      <c r="D10" s="342">
        <v>103360</v>
      </c>
      <c r="E10" s="343">
        <v>6988</v>
      </c>
      <c r="F10" s="343">
        <v>0</v>
      </c>
      <c r="G10" s="343">
        <v>4433</v>
      </c>
      <c r="H10" s="343">
        <v>3918</v>
      </c>
      <c r="I10" s="343">
        <v>1802</v>
      </c>
      <c r="J10" s="369">
        <f t="shared" si="0"/>
        <v>120501</v>
      </c>
      <c r="K10" s="346">
        <v>1159</v>
      </c>
      <c r="M10" s="421"/>
      <c r="N10" s="421"/>
      <c r="O10" s="422"/>
      <c r="P10" s="421"/>
      <c r="Q10" s="421"/>
      <c r="R10" s="421"/>
      <c r="S10" s="423"/>
    </row>
    <row r="11" spans="1:19" ht="21.75" customHeight="1">
      <c r="A11" s="338"/>
      <c r="B11" s="339" t="s">
        <v>67</v>
      </c>
      <c r="C11" s="340"/>
      <c r="D11" s="342">
        <v>95710</v>
      </c>
      <c r="E11" s="343">
        <v>9220</v>
      </c>
      <c r="F11" s="343">
        <v>166</v>
      </c>
      <c r="G11" s="343">
        <v>1636</v>
      </c>
      <c r="H11" s="343">
        <v>241</v>
      </c>
      <c r="I11" s="343">
        <v>2701</v>
      </c>
      <c r="J11" s="369">
        <f t="shared" si="0"/>
        <v>109674</v>
      </c>
      <c r="K11" s="346">
        <v>1036</v>
      </c>
      <c r="M11" s="421"/>
      <c r="N11" s="421"/>
      <c r="O11" s="422"/>
      <c r="P11" s="421"/>
      <c r="Q11" s="422"/>
      <c r="R11" s="421"/>
      <c r="S11" s="423"/>
    </row>
    <row r="12" spans="1:19" ht="21.75" customHeight="1">
      <c r="A12" s="360"/>
      <c r="B12" s="361" t="s">
        <v>68</v>
      </c>
      <c r="C12" s="362"/>
      <c r="D12" s="342">
        <v>133172</v>
      </c>
      <c r="E12" s="343">
        <v>7251</v>
      </c>
      <c r="F12" s="343">
        <v>2062</v>
      </c>
      <c r="G12" s="343">
        <v>2206</v>
      </c>
      <c r="H12" s="343">
        <v>565</v>
      </c>
      <c r="I12" s="343">
        <v>2341</v>
      </c>
      <c r="J12" s="369">
        <f t="shared" si="0"/>
        <v>147597</v>
      </c>
      <c r="K12" s="346">
        <v>1411</v>
      </c>
      <c r="M12" s="421"/>
      <c r="N12" s="421"/>
      <c r="O12" s="421"/>
      <c r="P12" s="421"/>
      <c r="Q12" s="422"/>
      <c r="R12" s="421"/>
      <c r="S12" s="423"/>
    </row>
    <row r="13" spans="1:19" ht="21.75" customHeight="1">
      <c r="A13" s="338"/>
      <c r="B13" s="339" t="s">
        <v>69</v>
      </c>
      <c r="C13" s="340"/>
      <c r="D13" s="342">
        <v>144648</v>
      </c>
      <c r="E13" s="343">
        <v>12891</v>
      </c>
      <c r="F13" s="343">
        <v>456</v>
      </c>
      <c r="G13" s="343">
        <v>608</v>
      </c>
      <c r="H13" s="343">
        <v>110</v>
      </c>
      <c r="I13" s="343">
        <v>2104</v>
      </c>
      <c r="J13" s="369">
        <f t="shared" si="0"/>
        <v>160817</v>
      </c>
      <c r="K13" s="346">
        <v>1640</v>
      </c>
      <c r="M13" s="421"/>
      <c r="N13" s="421"/>
      <c r="O13" s="421"/>
      <c r="P13" s="422"/>
      <c r="Q13" s="422"/>
      <c r="R13" s="421"/>
      <c r="S13" s="423"/>
    </row>
    <row r="14" spans="1:19" ht="21.75" customHeight="1">
      <c r="A14" s="338"/>
      <c r="B14" s="339" t="s">
        <v>70</v>
      </c>
      <c r="C14" s="340"/>
      <c r="D14" s="342">
        <v>150269</v>
      </c>
      <c r="E14" s="343">
        <v>9185</v>
      </c>
      <c r="F14" s="343">
        <v>0</v>
      </c>
      <c r="G14" s="343">
        <v>624</v>
      </c>
      <c r="H14" s="343">
        <v>521</v>
      </c>
      <c r="I14" s="343">
        <v>3769</v>
      </c>
      <c r="J14" s="369">
        <f t="shared" si="0"/>
        <v>164368</v>
      </c>
      <c r="K14" s="346">
        <v>1569</v>
      </c>
      <c r="M14" s="421"/>
      <c r="N14" s="421"/>
      <c r="O14" s="422"/>
      <c r="P14" s="422"/>
      <c r="Q14" s="422"/>
      <c r="R14" s="421"/>
      <c r="S14" s="423"/>
    </row>
    <row r="15" spans="1:19" ht="21.75" customHeight="1">
      <c r="A15" s="338"/>
      <c r="B15" s="339" t="s">
        <v>71</v>
      </c>
      <c r="C15" s="340"/>
      <c r="D15" s="342">
        <v>171912</v>
      </c>
      <c r="E15" s="343">
        <v>1078</v>
      </c>
      <c r="F15" s="343">
        <v>626</v>
      </c>
      <c r="G15" s="343">
        <v>3013</v>
      </c>
      <c r="H15" s="343">
        <v>169</v>
      </c>
      <c r="I15" s="343">
        <v>1761</v>
      </c>
      <c r="J15" s="369">
        <f t="shared" si="0"/>
        <v>178559</v>
      </c>
      <c r="K15" s="346">
        <v>1519</v>
      </c>
      <c r="L15" s="317"/>
      <c r="M15" s="421"/>
      <c r="N15" s="422"/>
      <c r="O15" s="422"/>
      <c r="P15" s="421"/>
      <c r="Q15" s="422"/>
      <c r="R15" s="421"/>
      <c r="S15" s="423"/>
    </row>
    <row r="16" spans="1:19" ht="21.75" customHeight="1">
      <c r="A16" s="371"/>
      <c r="B16" s="372" t="s">
        <v>72</v>
      </c>
      <c r="C16" s="373"/>
      <c r="D16" s="375">
        <v>0</v>
      </c>
      <c r="E16" s="376">
        <v>0</v>
      </c>
      <c r="F16" s="376">
        <v>0</v>
      </c>
      <c r="G16" s="376">
        <v>0</v>
      </c>
      <c r="H16" s="376">
        <v>0</v>
      </c>
      <c r="I16" s="376">
        <v>852</v>
      </c>
      <c r="J16" s="369">
        <f t="shared" si="0"/>
        <v>852</v>
      </c>
      <c r="K16" s="378">
        <v>1</v>
      </c>
      <c r="M16" s="422"/>
      <c r="N16" s="422"/>
      <c r="O16" s="422"/>
      <c r="P16" s="422"/>
      <c r="Q16" s="422"/>
      <c r="R16" s="422"/>
      <c r="S16" s="423"/>
    </row>
    <row r="17" spans="1:19" ht="21.75" customHeight="1" thickBot="1">
      <c r="A17" s="347"/>
      <c r="B17" s="348" t="s">
        <v>73</v>
      </c>
      <c r="C17" s="349"/>
      <c r="D17" s="382">
        <v>525</v>
      </c>
      <c r="E17" s="353">
        <v>0</v>
      </c>
      <c r="F17" s="353">
        <v>0</v>
      </c>
      <c r="G17" s="353">
        <v>1148</v>
      </c>
      <c r="H17" s="353">
        <v>400</v>
      </c>
      <c r="I17" s="353">
        <v>1838</v>
      </c>
      <c r="J17" s="369">
        <f t="shared" si="0"/>
        <v>3911</v>
      </c>
      <c r="K17" s="355">
        <v>31</v>
      </c>
      <c r="M17" s="422"/>
      <c r="N17" s="422"/>
      <c r="O17" s="422"/>
      <c r="P17" s="421"/>
      <c r="Q17" s="422"/>
      <c r="R17" s="421"/>
      <c r="S17" s="423"/>
    </row>
    <row r="18" spans="1:19" ht="21.75" customHeight="1" thickBot="1" thickTop="1">
      <c r="A18" s="948" t="s">
        <v>74</v>
      </c>
      <c r="B18" s="949"/>
      <c r="C18" s="949"/>
      <c r="D18" s="424">
        <f>SUM(D6:D17)</f>
        <v>1263355</v>
      </c>
      <c r="E18" s="358">
        <f aca="true" t="shared" si="1" ref="E18:K18">SUM(E6:E17)</f>
        <v>74172</v>
      </c>
      <c r="F18" s="358">
        <f t="shared" si="1"/>
        <v>4044</v>
      </c>
      <c r="G18" s="358">
        <f t="shared" si="1"/>
        <v>28608</v>
      </c>
      <c r="H18" s="358">
        <f t="shared" si="1"/>
        <v>8114</v>
      </c>
      <c r="I18" s="358">
        <f t="shared" si="1"/>
        <v>26159</v>
      </c>
      <c r="J18" s="425">
        <f t="shared" si="1"/>
        <v>1404452</v>
      </c>
      <c r="K18" s="385">
        <f t="shared" si="1"/>
        <v>13191</v>
      </c>
      <c r="M18" s="421"/>
      <c r="N18" s="317"/>
      <c r="O18" s="317"/>
      <c r="P18" s="317"/>
      <c r="Q18" s="317"/>
      <c r="R18" s="317"/>
      <c r="S18" s="423"/>
    </row>
    <row r="19" spans="1:19" ht="21.75" customHeight="1">
      <c r="A19" s="328"/>
      <c r="B19" s="329" t="s">
        <v>75</v>
      </c>
      <c r="C19" s="330"/>
      <c r="D19" s="364">
        <v>113437</v>
      </c>
      <c r="E19" s="365">
        <v>5002</v>
      </c>
      <c r="F19" s="365">
        <v>0</v>
      </c>
      <c r="G19" s="365">
        <v>1834</v>
      </c>
      <c r="H19" s="365">
        <v>371</v>
      </c>
      <c r="I19" s="365">
        <v>1653</v>
      </c>
      <c r="J19" s="369">
        <f t="shared" si="0"/>
        <v>122297</v>
      </c>
      <c r="K19" s="346">
        <v>1209</v>
      </c>
      <c r="M19" s="421"/>
      <c r="N19" s="421"/>
      <c r="O19" s="422"/>
      <c r="P19" s="421"/>
      <c r="Q19" s="422"/>
      <c r="R19" s="421"/>
      <c r="S19" s="423"/>
    </row>
    <row r="20" spans="1:19" ht="21.75" customHeight="1">
      <c r="A20" s="338"/>
      <c r="B20" s="339" t="s">
        <v>216</v>
      </c>
      <c r="C20" s="340"/>
      <c r="D20" s="342">
        <v>38709</v>
      </c>
      <c r="E20" s="343">
        <v>2130</v>
      </c>
      <c r="F20" s="343">
        <v>0</v>
      </c>
      <c r="G20" s="343">
        <v>1400</v>
      </c>
      <c r="H20" s="343">
        <v>142</v>
      </c>
      <c r="I20" s="343">
        <v>3946</v>
      </c>
      <c r="J20" s="369">
        <f t="shared" si="0"/>
        <v>46327</v>
      </c>
      <c r="K20" s="346">
        <v>459</v>
      </c>
      <c r="L20" s="422"/>
      <c r="M20" s="421"/>
      <c r="N20" s="421"/>
      <c r="O20" s="422"/>
      <c r="P20" s="421"/>
      <c r="Q20" s="422"/>
      <c r="R20" s="421"/>
      <c r="S20" s="423"/>
    </row>
    <row r="21" spans="1:19" ht="21.75" customHeight="1">
      <c r="A21" s="338"/>
      <c r="B21" s="339" t="s">
        <v>77</v>
      </c>
      <c r="C21" s="340"/>
      <c r="D21" s="342">
        <v>34021</v>
      </c>
      <c r="E21" s="343">
        <v>2778</v>
      </c>
      <c r="F21" s="343">
        <v>0</v>
      </c>
      <c r="G21" s="343">
        <v>845</v>
      </c>
      <c r="H21" s="343">
        <v>275</v>
      </c>
      <c r="I21" s="343">
        <v>991</v>
      </c>
      <c r="J21" s="369">
        <f t="shared" si="0"/>
        <v>38910</v>
      </c>
      <c r="K21" s="346">
        <v>362</v>
      </c>
      <c r="M21" s="421"/>
      <c r="N21" s="421"/>
      <c r="O21" s="422"/>
      <c r="P21" s="421"/>
      <c r="Q21" s="422"/>
      <c r="R21" s="421"/>
      <c r="S21" s="423"/>
    </row>
    <row r="22" spans="1:19" ht="21.75" customHeight="1">
      <c r="A22" s="338"/>
      <c r="B22" s="339" t="s">
        <v>78</v>
      </c>
      <c r="C22" s="340"/>
      <c r="D22" s="342">
        <v>86120</v>
      </c>
      <c r="E22" s="343">
        <v>4761</v>
      </c>
      <c r="F22" s="343">
        <v>0</v>
      </c>
      <c r="G22" s="343">
        <v>1587</v>
      </c>
      <c r="H22" s="343">
        <v>742</v>
      </c>
      <c r="I22" s="343">
        <v>3462</v>
      </c>
      <c r="J22" s="369">
        <f t="shared" si="0"/>
        <v>96672</v>
      </c>
      <c r="K22" s="346">
        <v>913</v>
      </c>
      <c r="M22" s="421"/>
      <c r="N22" s="421"/>
      <c r="O22" s="422"/>
      <c r="P22" s="421"/>
      <c r="Q22" s="422"/>
      <c r="R22" s="421"/>
      <c r="S22" s="423"/>
    </row>
    <row r="23" spans="1:19" ht="21.75" customHeight="1">
      <c r="A23" s="338"/>
      <c r="B23" s="339" t="s">
        <v>79</v>
      </c>
      <c r="C23" s="340"/>
      <c r="D23" s="342">
        <v>60150</v>
      </c>
      <c r="E23" s="343">
        <v>1673</v>
      </c>
      <c r="F23" s="343">
        <v>980</v>
      </c>
      <c r="G23" s="343">
        <v>797</v>
      </c>
      <c r="H23" s="343">
        <v>400</v>
      </c>
      <c r="I23" s="343">
        <v>1101</v>
      </c>
      <c r="J23" s="369">
        <f t="shared" si="0"/>
        <v>65101</v>
      </c>
      <c r="K23" s="346">
        <v>524</v>
      </c>
      <c r="M23" s="421"/>
      <c r="N23" s="421"/>
      <c r="O23" s="422"/>
      <c r="P23" s="422"/>
      <c r="Q23" s="422"/>
      <c r="R23" s="422"/>
      <c r="S23" s="423"/>
    </row>
    <row r="24" spans="1:19" ht="21.75" customHeight="1">
      <c r="A24" s="338"/>
      <c r="B24" s="339" t="s">
        <v>80</v>
      </c>
      <c r="C24" s="340"/>
      <c r="D24" s="342">
        <v>35062</v>
      </c>
      <c r="E24" s="343">
        <v>611</v>
      </c>
      <c r="F24" s="343">
        <v>406</v>
      </c>
      <c r="G24" s="343">
        <v>565</v>
      </c>
      <c r="H24" s="343">
        <v>382</v>
      </c>
      <c r="I24" s="343">
        <v>1483</v>
      </c>
      <c r="J24" s="369">
        <f t="shared" si="0"/>
        <v>38509</v>
      </c>
      <c r="K24" s="346">
        <v>328</v>
      </c>
      <c r="M24" s="421"/>
      <c r="N24" s="422"/>
      <c r="O24" s="422"/>
      <c r="P24" s="422"/>
      <c r="Q24" s="422"/>
      <c r="R24" s="421"/>
      <c r="S24" s="423"/>
    </row>
    <row r="25" spans="1:19" ht="21.75" customHeight="1">
      <c r="A25" s="338"/>
      <c r="B25" s="339" t="s">
        <v>81</v>
      </c>
      <c r="C25" s="340"/>
      <c r="D25" s="342">
        <v>31232</v>
      </c>
      <c r="E25" s="343">
        <v>2299</v>
      </c>
      <c r="F25" s="343">
        <v>0</v>
      </c>
      <c r="G25" s="343">
        <v>809</v>
      </c>
      <c r="H25" s="343">
        <v>297</v>
      </c>
      <c r="I25" s="343">
        <v>2642</v>
      </c>
      <c r="J25" s="369">
        <f t="shared" si="0"/>
        <v>37279</v>
      </c>
      <c r="K25" s="346">
        <v>373</v>
      </c>
      <c r="M25" s="421"/>
      <c r="N25" s="421"/>
      <c r="O25" s="422"/>
      <c r="P25" s="422"/>
      <c r="Q25" s="422"/>
      <c r="R25" s="421"/>
      <c r="S25" s="423"/>
    </row>
    <row r="26" spans="1:19" ht="21.75" customHeight="1">
      <c r="A26" s="338"/>
      <c r="B26" s="339" t="s">
        <v>84</v>
      </c>
      <c r="C26" s="340"/>
      <c r="D26" s="342">
        <v>90509</v>
      </c>
      <c r="E26" s="343">
        <v>4983</v>
      </c>
      <c r="F26" s="343">
        <v>327</v>
      </c>
      <c r="G26" s="343">
        <v>1387</v>
      </c>
      <c r="H26" s="343">
        <v>145</v>
      </c>
      <c r="I26" s="343">
        <v>2035</v>
      </c>
      <c r="J26" s="369">
        <f t="shared" si="0"/>
        <v>99386</v>
      </c>
      <c r="K26" s="346">
        <v>1059</v>
      </c>
      <c r="M26" s="421"/>
      <c r="N26" s="421"/>
      <c r="O26" s="422"/>
      <c r="P26" s="421"/>
      <c r="Q26" s="422"/>
      <c r="R26" s="421"/>
      <c r="S26" s="423"/>
    </row>
    <row r="27" spans="1:19" ht="21.75" customHeight="1">
      <c r="A27" s="338"/>
      <c r="B27" s="339" t="s">
        <v>85</v>
      </c>
      <c r="C27" s="340"/>
      <c r="D27" s="342">
        <v>37509</v>
      </c>
      <c r="E27" s="343">
        <v>3225</v>
      </c>
      <c r="F27" s="343">
        <v>282</v>
      </c>
      <c r="G27" s="343">
        <v>1264</v>
      </c>
      <c r="H27" s="343">
        <v>30</v>
      </c>
      <c r="I27" s="343">
        <v>830</v>
      </c>
      <c r="J27" s="369">
        <f t="shared" si="0"/>
        <v>43140</v>
      </c>
      <c r="K27" s="346">
        <v>437</v>
      </c>
      <c r="M27" s="421"/>
      <c r="N27" s="421"/>
      <c r="O27" s="422"/>
      <c r="P27" s="421"/>
      <c r="Q27" s="422"/>
      <c r="R27" s="421"/>
      <c r="S27" s="423"/>
    </row>
    <row r="28" spans="1:19" ht="21.75" customHeight="1">
      <c r="A28" s="338"/>
      <c r="B28" s="339" t="s">
        <v>86</v>
      </c>
      <c r="C28" s="340"/>
      <c r="D28" s="342">
        <v>30824</v>
      </c>
      <c r="E28" s="343">
        <v>0</v>
      </c>
      <c r="F28" s="343">
        <v>330</v>
      </c>
      <c r="G28" s="343">
        <v>956</v>
      </c>
      <c r="H28" s="343">
        <v>0</v>
      </c>
      <c r="I28" s="343">
        <v>302</v>
      </c>
      <c r="J28" s="369">
        <f t="shared" si="0"/>
        <v>32412</v>
      </c>
      <c r="K28" s="346">
        <v>297</v>
      </c>
      <c r="M28" s="421"/>
      <c r="N28" s="422"/>
      <c r="O28" s="422"/>
      <c r="P28" s="422"/>
      <c r="Q28" s="422"/>
      <c r="R28" s="422"/>
      <c r="S28" s="423"/>
    </row>
    <row r="29" spans="1:19" ht="21.75" customHeight="1" thickBot="1">
      <c r="A29" s="347"/>
      <c r="B29" s="348" t="s">
        <v>87</v>
      </c>
      <c r="C29" s="349"/>
      <c r="D29" s="382">
        <v>1923</v>
      </c>
      <c r="E29" s="353">
        <v>0</v>
      </c>
      <c r="F29" s="353">
        <v>0</v>
      </c>
      <c r="G29" s="353">
        <v>0</v>
      </c>
      <c r="H29" s="353">
        <v>0</v>
      </c>
      <c r="I29" s="353">
        <v>0</v>
      </c>
      <c r="J29" s="369">
        <f t="shared" si="0"/>
        <v>1923</v>
      </c>
      <c r="K29" s="355">
        <v>19</v>
      </c>
      <c r="M29" s="421"/>
      <c r="N29" s="422"/>
      <c r="O29" s="422"/>
      <c r="P29" s="422"/>
      <c r="Q29" s="422"/>
      <c r="R29" s="422"/>
      <c r="S29" s="423"/>
    </row>
    <row r="30" spans="1:19" ht="21.75" customHeight="1" thickBot="1" thickTop="1">
      <c r="A30" s="963" t="s">
        <v>88</v>
      </c>
      <c r="B30" s="964"/>
      <c r="C30" s="964"/>
      <c r="D30" s="357">
        <f aca="true" t="shared" si="2" ref="D30:K30">SUM(D19:D29)</f>
        <v>559496</v>
      </c>
      <c r="E30" s="358">
        <f t="shared" si="2"/>
        <v>27462</v>
      </c>
      <c r="F30" s="358">
        <f t="shared" si="2"/>
        <v>2325</v>
      </c>
      <c r="G30" s="358">
        <f t="shared" si="2"/>
        <v>11444</v>
      </c>
      <c r="H30" s="358">
        <f t="shared" si="2"/>
        <v>2784</v>
      </c>
      <c r="I30" s="358">
        <f t="shared" si="2"/>
        <v>18445</v>
      </c>
      <c r="J30" s="425">
        <f t="shared" si="2"/>
        <v>621956</v>
      </c>
      <c r="K30" s="385">
        <f t="shared" si="2"/>
        <v>5980</v>
      </c>
      <c r="M30" s="421"/>
      <c r="N30" s="317"/>
      <c r="O30" s="317"/>
      <c r="P30" s="317"/>
      <c r="Q30" s="317"/>
      <c r="R30" s="317"/>
      <c r="S30" s="423"/>
    </row>
    <row r="31" spans="1:19" ht="21.75" customHeight="1">
      <c r="A31" s="328"/>
      <c r="B31" s="329" t="s">
        <v>90</v>
      </c>
      <c r="C31" s="330"/>
      <c r="D31" s="364">
        <v>119945</v>
      </c>
      <c r="E31" s="365">
        <v>11953</v>
      </c>
      <c r="F31" s="365">
        <v>538</v>
      </c>
      <c r="G31" s="365">
        <v>2873</v>
      </c>
      <c r="H31" s="365">
        <v>795</v>
      </c>
      <c r="I31" s="365">
        <v>1402</v>
      </c>
      <c r="J31" s="369">
        <f t="shared" si="0"/>
        <v>137506</v>
      </c>
      <c r="K31" s="390">
        <v>1011</v>
      </c>
      <c r="M31" s="422"/>
      <c r="N31" s="422"/>
      <c r="O31" s="422"/>
      <c r="P31" s="422"/>
      <c r="Q31" s="422"/>
      <c r="R31" s="422"/>
      <c r="S31" s="423"/>
    </row>
    <row r="32" spans="1:19" ht="21.75" customHeight="1">
      <c r="A32" s="338"/>
      <c r="B32" s="339" t="s">
        <v>91</v>
      </c>
      <c r="C32" s="340"/>
      <c r="D32" s="342">
        <v>103285</v>
      </c>
      <c r="E32" s="343">
        <v>3757</v>
      </c>
      <c r="F32" s="343">
        <v>0</v>
      </c>
      <c r="G32" s="343">
        <v>1152</v>
      </c>
      <c r="H32" s="343">
        <v>1151</v>
      </c>
      <c r="I32" s="343">
        <v>4121</v>
      </c>
      <c r="J32" s="369">
        <f t="shared" si="0"/>
        <v>113466</v>
      </c>
      <c r="K32" s="346">
        <v>872</v>
      </c>
      <c r="M32" s="421"/>
      <c r="N32" s="421"/>
      <c r="O32" s="422"/>
      <c r="P32" s="422"/>
      <c r="Q32" s="422"/>
      <c r="R32" s="421"/>
      <c r="S32" s="423"/>
    </row>
    <row r="33" spans="1:19" ht="21.75" customHeight="1">
      <c r="A33" s="360"/>
      <c r="B33" s="361" t="s">
        <v>92</v>
      </c>
      <c r="C33" s="362"/>
      <c r="D33" s="342">
        <v>88537</v>
      </c>
      <c r="E33" s="343">
        <v>6797</v>
      </c>
      <c r="F33" s="343">
        <v>858</v>
      </c>
      <c r="G33" s="343">
        <v>1041</v>
      </c>
      <c r="H33" s="343">
        <v>305</v>
      </c>
      <c r="I33" s="343">
        <v>1440</v>
      </c>
      <c r="J33" s="369">
        <f t="shared" si="0"/>
        <v>98978</v>
      </c>
      <c r="K33" s="346">
        <v>789</v>
      </c>
      <c r="M33" s="421"/>
      <c r="N33" s="421"/>
      <c r="O33" s="422"/>
      <c r="P33" s="421"/>
      <c r="Q33" s="422"/>
      <c r="R33" s="421"/>
      <c r="S33" s="423"/>
    </row>
    <row r="34" spans="1:19" ht="21.75" customHeight="1">
      <c r="A34" s="338"/>
      <c r="B34" s="339" t="s">
        <v>94</v>
      </c>
      <c r="C34" s="340"/>
      <c r="D34" s="342">
        <v>105064</v>
      </c>
      <c r="E34" s="343">
        <v>4322</v>
      </c>
      <c r="F34" s="343">
        <v>0</v>
      </c>
      <c r="G34" s="343">
        <v>1408</v>
      </c>
      <c r="H34" s="343">
        <v>432</v>
      </c>
      <c r="I34" s="343">
        <v>2565</v>
      </c>
      <c r="J34" s="369">
        <f t="shared" si="0"/>
        <v>113791</v>
      </c>
      <c r="K34" s="346">
        <v>963</v>
      </c>
      <c r="M34" s="421"/>
      <c r="N34" s="421"/>
      <c r="O34" s="422"/>
      <c r="P34" s="421"/>
      <c r="Q34" s="422"/>
      <c r="R34" s="421"/>
      <c r="S34" s="423"/>
    </row>
    <row r="35" spans="1:19" ht="21.75" customHeight="1">
      <c r="A35" s="338"/>
      <c r="B35" s="339" t="s">
        <v>217</v>
      </c>
      <c r="C35" s="340"/>
      <c r="D35" s="342">
        <v>4773</v>
      </c>
      <c r="E35" s="343">
        <v>0</v>
      </c>
      <c r="F35" s="343">
        <v>0</v>
      </c>
      <c r="G35" s="343">
        <v>0</v>
      </c>
      <c r="H35" s="343">
        <v>0</v>
      </c>
      <c r="I35" s="343">
        <v>0</v>
      </c>
      <c r="J35" s="369">
        <f t="shared" si="0"/>
        <v>4773</v>
      </c>
      <c r="K35" s="346">
        <v>38</v>
      </c>
      <c r="M35" s="421"/>
      <c r="N35" s="421"/>
      <c r="O35" s="422"/>
      <c r="P35" s="421"/>
      <c r="Q35" s="422"/>
      <c r="R35" s="421"/>
      <c r="S35" s="423"/>
    </row>
    <row r="36" spans="1:19" ht="21.75" customHeight="1">
      <c r="A36" s="338"/>
      <c r="B36" s="339" t="s">
        <v>96</v>
      </c>
      <c r="C36" s="340"/>
      <c r="D36" s="342">
        <v>117182</v>
      </c>
      <c r="E36" s="343">
        <v>3689</v>
      </c>
      <c r="F36" s="343">
        <v>409</v>
      </c>
      <c r="G36" s="343">
        <v>1430</v>
      </c>
      <c r="H36" s="343">
        <v>322</v>
      </c>
      <c r="I36" s="343">
        <v>4679</v>
      </c>
      <c r="J36" s="369">
        <f t="shared" si="0"/>
        <v>127711</v>
      </c>
      <c r="K36" s="346">
        <v>1043</v>
      </c>
      <c r="M36" s="421"/>
      <c r="N36" s="421"/>
      <c r="O36" s="422"/>
      <c r="P36" s="421"/>
      <c r="Q36" s="422"/>
      <c r="R36" s="421"/>
      <c r="S36" s="423"/>
    </row>
    <row r="37" spans="1:19" ht="21.75" customHeight="1" thickBot="1">
      <c r="A37" s="347"/>
      <c r="B37" s="348" t="s">
        <v>97</v>
      </c>
      <c r="C37" s="349"/>
      <c r="D37" s="382">
        <v>66349</v>
      </c>
      <c r="E37" s="353">
        <v>3609</v>
      </c>
      <c r="F37" s="353">
        <v>0</v>
      </c>
      <c r="G37" s="353">
        <v>992</v>
      </c>
      <c r="H37" s="353">
        <v>150</v>
      </c>
      <c r="I37" s="353">
        <v>3415</v>
      </c>
      <c r="J37" s="369">
        <f t="shared" si="0"/>
        <v>74515</v>
      </c>
      <c r="K37" s="355">
        <v>722</v>
      </c>
      <c r="L37" s="317"/>
      <c r="M37" s="422"/>
      <c r="N37" s="422"/>
      <c r="O37" s="422"/>
      <c r="P37" s="422"/>
      <c r="Q37" s="422"/>
      <c r="R37" s="422"/>
      <c r="S37" s="423"/>
    </row>
    <row r="38" spans="1:19" ht="21.75" customHeight="1" thickBot="1" thickTop="1">
      <c r="A38" s="965" t="s">
        <v>98</v>
      </c>
      <c r="B38" s="966"/>
      <c r="C38" s="966"/>
      <c r="D38" s="357">
        <f aca="true" t="shared" si="3" ref="D38:K38">SUM(D31:D37)</f>
        <v>605135</v>
      </c>
      <c r="E38" s="358">
        <f t="shared" si="3"/>
        <v>34127</v>
      </c>
      <c r="F38" s="358">
        <f t="shared" si="3"/>
        <v>1805</v>
      </c>
      <c r="G38" s="358">
        <f t="shared" si="3"/>
        <v>8896</v>
      </c>
      <c r="H38" s="358">
        <f t="shared" si="3"/>
        <v>3155</v>
      </c>
      <c r="I38" s="358">
        <f t="shared" si="3"/>
        <v>17622</v>
      </c>
      <c r="J38" s="425">
        <f t="shared" si="3"/>
        <v>670740</v>
      </c>
      <c r="K38" s="385">
        <f t="shared" si="3"/>
        <v>5438</v>
      </c>
      <c r="M38" s="421"/>
      <c r="N38" s="317"/>
      <c r="O38" s="317"/>
      <c r="P38" s="317"/>
      <c r="Q38" s="317"/>
      <c r="R38" s="317"/>
      <c r="S38" s="423"/>
    </row>
    <row r="39" spans="1:19" ht="21.75" customHeight="1">
      <c r="A39" s="328"/>
      <c r="B39" s="329" t="s">
        <v>218</v>
      </c>
      <c r="C39" s="330"/>
      <c r="D39" s="364">
        <v>25338</v>
      </c>
      <c r="E39" s="365">
        <v>0</v>
      </c>
      <c r="F39" s="365">
        <v>0</v>
      </c>
      <c r="G39" s="365">
        <v>439</v>
      </c>
      <c r="H39" s="365">
        <v>0</v>
      </c>
      <c r="I39" s="365">
        <v>3320</v>
      </c>
      <c r="J39" s="369">
        <f t="shared" si="0"/>
        <v>29097</v>
      </c>
      <c r="K39" s="390">
        <v>349</v>
      </c>
      <c r="M39" s="421"/>
      <c r="N39" s="422"/>
      <c r="O39" s="422"/>
      <c r="P39" s="422"/>
      <c r="Q39" s="422"/>
      <c r="R39" s="421"/>
      <c r="S39" s="423"/>
    </row>
    <row r="40" spans="1:19" ht="21.75" customHeight="1" thickBot="1">
      <c r="A40" s="403"/>
      <c r="B40" s="348" t="s">
        <v>99</v>
      </c>
      <c r="C40" s="349"/>
      <c r="D40" s="382">
        <v>12718</v>
      </c>
      <c r="E40" s="353">
        <v>0</v>
      </c>
      <c r="F40" s="353">
        <v>0</v>
      </c>
      <c r="G40" s="353">
        <v>441</v>
      </c>
      <c r="H40" s="353">
        <v>39</v>
      </c>
      <c r="I40" s="353">
        <v>3754</v>
      </c>
      <c r="J40" s="406">
        <f t="shared" si="0"/>
        <v>16952</v>
      </c>
      <c r="K40" s="355">
        <v>232</v>
      </c>
      <c r="M40" s="421"/>
      <c r="N40" s="422"/>
      <c r="O40" s="422"/>
      <c r="P40" s="422"/>
      <c r="Q40" s="422"/>
      <c r="R40" s="421"/>
      <c r="S40" s="423"/>
    </row>
    <row r="41" spans="1:13" ht="21.75" customHeight="1" thickBot="1" thickTop="1">
      <c r="A41" s="967" t="s">
        <v>219</v>
      </c>
      <c r="B41" s="968"/>
      <c r="C41" s="968"/>
      <c r="D41" s="409">
        <f aca="true" t="shared" si="4" ref="D41:K41">SUM(D39:D40)</f>
        <v>38056</v>
      </c>
      <c r="E41" s="410">
        <f t="shared" si="4"/>
        <v>0</v>
      </c>
      <c r="F41" s="410">
        <f t="shared" si="4"/>
        <v>0</v>
      </c>
      <c r="G41" s="410">
        <f t="shared" si="4"/>
        <v>880</v>
      </c>
      <c r="H41" s="410">
        <f t="shared" si="4"/>
        <v>39</v>
      </c>
      <c r="I41" s="410">
        <f t="shared" si="4"/>
        <v>7074</v>
      </c>
      <c r="J41" s="426">
        <f t="shared" si="4"/>
        <v>46049</v>
      </c>
      <c r="K41" s="412">
        <f t="shared" si="4"/>
        <v>581</v>
      </c>
      <c r="M41" s="421"/>
    </row>
    <row r="42" spans="1:13" ht="21.75" customHeight="1" thickBot="1">
      <c r="A42" s="969" t="s">
        <v>220</v>
      </c>
      <c r="B42" s="970"/>
      <c r="C42" s="970"/>
      <c r="D42" s="427">
        <f aca="true" t="shared" si="5" ref="D42:K42">+D18+D30+D38+D41</f>
        <v>2466042</v>
      </c>
      <c r="E42" s="428">
        <f t="shared" si="5"/>
        <v>135761</v>
      </c>
      <c r="F42" s="428">
        <f t="shared" si="5"/>
        <v>8174</v>
      </c>
      <c r="G42" s="428">
        <f t="shared" si="5"/>
        <v>49828</v>
      </c>
      <c r="H42" s="428">
        <f t="shared" si="5"/>
        <v>14092</v>
      </c>
      <c r="I42" s="428">
        <f t="shared" si="5"/>
        <v>69300</v>
      </c>
      <c r="J42" s="429">
        <f t="shared" si="5"/>
        <v>2743197</v>
      </c>
      <c r="K42" s="430">
        <f t="shared" si="5"/>
        <v>25190</v>
      </c>
      <c r="M42" s="421"/>
    </row>
    <row r="43" spans="1:12" ht="21.75" customHeight="1" thickBot="1">
      <c r="A43" s="961" t="s">
        <v>221</v>
      </c>
      <c r="B43" s="962"/>
      <c r="C43" s="962"/>
      <c r="D43" s="431">
        <f>ROUND(D42/J42*100,2)</f>
        <v>89.9</v>
      </c>
      <c r="E43" s="432">
        <f>ROUND(E42/J42*100,2)</f>
        <v>4.95</v>
      </c>
      <c r="F43" s="432">
        <f>ROUND(F42/J42*100,2)</f>
        <v>0.3</v>
      </c>
      <c r="G43" s="432">
        <f>ROUND(G42/J42*100,2)</f>
        <v>1.82</v>
      </c>
      <c r="H43" s="432">
        <f>ROUND(H42/J42*100,2)</f>
        <v>0.51</v>
      </c>
      <c r="I43" s="432">
        <f>ROUND(I42/J42*100,2)</f>
        <v>2.53</v>
      </c>
      <c r="J43" s="432">
        <f>SUM(D43:I43)</f>
        <v>100.01</v>
      </c>
      <c r="K43" s="433"/>
      <c r="L43" s="317"/>
    </row>
    <row r="44" spans="1:11" s="434" customFormat="1" ht="13.5" customHeight="1">
      <c r="A44" s="941" t="s">
        <v>151</v>
      </c>
      <c r="B44" s="941"/>
      <c r="C44" s="941"/>
      <c r="D44" s="941"/>
      <c r="E44" s="941"/>
      <c r="F44" s="941"/>
      <c r="G44" s="941"/>
      <c r="H44" s="941"/>
      <c r="I44" s="941"/>
      <c r="J44" s="941"/>
      <c r="K44" s="941"/>
    </row>
    <row r="45" spans="1:11" s="434" customFormat="1" ht="13.5" customHeight="1">
      <c r="A45" s="941" t="s">
        <v>206</v>
      </c>
      <c r="B45" s="941"/>
      <c r="C45" s="941"/>
      <c r="D45" s="941"/>
      <c r="E45" s="941"/>
      <c r="F45" s="941"/>
      <c r="G45" s="941"/>
      <c r="H45" s="941"/>
      <c r="I45" s="941"/>
      <c r="J45" s="941"/>
      <c r="K45" s="941"/>
    </row>
    <row r="46" spans="1:11" s="434" customFormat="1" ht="13.5" customHeight="1">
      <c r="A46" s="941" t="s">
        <v>207</v>
      </c>
      <c r="B46" s="941"/>
      <c r="C46" s="941"/>
      <c r="D46" s="941"/>
      <c r="E46" s="941"/>
      <c r="F46" s="941"/>
      <c r="G46" s="941"/>
      <c r="H46" s="941"/>
      <c r="I46" s="941"/>
      <c r="J46" s="941"/>
      <c r="K46" s="941"/>
    </row>
  </sheetData>
  <mergeCells count="20">
    <mergeCell ref="A1:K1"/>
    <mergeCell ref="A2:K2"/>
    <mergeCell ref="B4:C4"/>
    <mergeCell ref="A18:C18"/>
    <mergeCell ref="D4:D5"/>
    <mergeCell ref="E4:E5"/>
    <mergeCell ref="F4:F5"/>
    <mergeCell ref="G4:G5"/>
    <mergeCell ref="H4:H5"/>
    <mergeCell ref="I4:I5"/>
    <mergeCell ref="A45:K45"/>
    <mergeCell ref="A46:K46"/>
    <mergeCell ref="A30:C30"/>
    <mergeCell ref="A38:C38"/>
    <mergeCell ref="A41:C41"/>
    <mergeCell ref="A42:C42"/>
    <mergeCell ref="J4:J5"/>
    <mergeCell ref="K4:K5"/>
    <mergeCell ref="A43:C43"/>
    <mergeCell ref="A44:K44"/>
  </mergeCells>
  <printOptions horizontalCentered="1"/>
  <pageMargins left="0.7874015748031497" right="0.9055118110236221" top="0.7874015748031497" bottom="0.7874015748031497" header="0.5118110236220472" footer="0.5118110236220472"/>
  <pageSetup horizontalDpi="600" verticalDpi="600" orientation="portrait" paperSize="9" scale="78"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O48"/>
  <sheetViews>
    <sheetView view="pageBreakPreview" zoomScaleSheetLayoutView="100" workbookViewId="0" topLeftCell="E1">
      <selection activeCell="E49" sqref="E49"/>
    </sheetView>
  </sheetViews>
  <sheetFormatPr defaultColWidth="9.00390625" defaultRowHeight="13.5"/>
  <cols>
    <col min="1" max="1" width="1.4921875" style="317" customWidth="1"/>
    <col min="2" max="2" width="15.75390625" style="317" customWidth="1"/>
    <col min="3" max="3" width="1.4921875" style="317" customWidth="1"/>
    <col min="4" max="8" width="14.00390625" style="418" customWidth="1"/>
    <col min="9" max="9" width="14.00390625" style="318" customWidth="1"/>
    <col min="10" max="16384" width="9.00390625" style="316" customWidth="1"/>
  </cols>
  <sheetData>
    <row r="1" spans="1:9" ht="15.75" customHeight="1">
      <c r="A1" s="971" t="s">
        <v>222</v>
      </c>
      <c r="B1" s="971"/>
      <c r="C1" s="971"/>
      <c r="D1" s="971"/>
      <c r="E1" s="971"/>
      <c r="F1" s="971"/>
      <c r="G1" s="971"/>
      <c r="H1" s="971"/>
      <c r="I1" s="971"/>
    </row>
    <row r="2" spans="1:9" ht="13.5" customHeight="1">
      <c r="A2" s="435"/>
      <c r="B2" s="435"/>
      <c r="C2" s="435"/>
      <c r="D2" s="435"/>
      <c r="E2" s="435"/>
      <c r="F2" s="435"/>
      <c r="G2" s="435"/>
      <c r="H2" s="435"/>
      <c r="I2" s="435"/>
    </row>
    <row r="3" spans="3:5" ht="13.5" customHeight="1" thickBot="1">
      <c r="C3" s="436"/>
      <c r="D3" s="319"/>
      <c r="E3" s="319"/>
    </row>
    <row r="4" spans="1:9" s="439" customFormat="1" ht="19.5" customHeight="1">
      <c r="A4" s="437"/>
      <c r="B4" s="978" t="s">
        <v>106</v>
      </c>
      <c r="C4" s="979"/>
      <c r="D4" s="323" t="s">
        <v>223</v>
      </c>
      <c r="E4" s="438" t="s">
        <v>224</v>
      </c>
      <c r="F4" s="438" t="s">
        <v>225</v>
      </c>
      <c r="G4" s="955" t="s">
        <v>132</v>
      </c>
      <c r="H4" s="934" t="s">
        <v>226</v>
      </c>
      <c r="I4" s="984" t="s">
        <v>227</v>
      </c>
    </row>
    <row r="5" spans="1:9" s="443" customFormat="1" ht="19.5" customHeight="1" thickBot="1">
      <c r="A5" s="980" t="s">
        <v>188</v>
      </c>
      <c r="B5" s="981"/>
      <c r="C5" s="440"/>
      <c r="D5" s="327" t="s">
        <v>228</v>
      </c>
      <c r="E5" s="441" t="s">
        <v>229</v>
      </c>
      <c r="F5" s="442" t="s">
        <v>230</v>
      </c>
      <c r="G5" s="982"/>
      <c r="H5" s="983"/>
      <c r="I5" s="985"/>
    </row>
    <row r="6" spans="1:15" ht="21.75" customHeight="1">
      <c r="A6" s="328"/>
      <c r="B6" s="329" t="s">
        <v>231</v>
      </c>
      <c r="C6" s="330"/>
      <c r="D6" s="444">
        <v>56177</v>
      </c>
      <c r="E6" s="445">
        <v>272984</v>
      </c>
      <c r="F6" s="445">
        <v>3045</v>
      </c>
      <c r="G6" s="446">
        <v>21711</v>
      </c>
      <c r="H6" s="447">
        <f>SUM(D6:G6)</f>
        <v>353917</v>
      </c>
      <c r="I6" s="448">
        <v>1247</v>
      </c>
      <c r="K6" s="421"/>
      <c r="L6" s="421"/>
      <c r="M6" s="421"/>
      <c r="N6" s="421"/>
      <c r="O6" s="423"/>
    </row>
    <row r="7" spans="1:15" ht="21.75" customHeight="1">
      <c r="A7" s="338"/>
      <c r="B7" s="339" t="s">
        <v>63</v>
      </c>
      <c r="C7" s="340"/>
      <c r="D7" s="449">
        <v>17486</v>
      </c>
      <c r="E7" s="450">
        <v>78633</v>
      </c>
      <c r="F7" s="450">
        <v>2517</v>
      </c>
      <c r="G7" s="451">
        <v>2249</v>
      </c>
      <c r="H7" s="452">
        <f aca="true" t="shared" si="0" ref="H7:H42">SUM(D7:G7)</f>
        <v>100885</v>
      </c>
      <c r="I7" s="453">
        <v>299</v>
      </c>
      <c r="K7" s="421"/>
      <c r="L7" s="421"/>
      <c r="M7" s="421"/>
      <c r="N7" s="421"/>
      <c r="O7" s="423"/>
    </row>
    <row r="8" spans="1:15" ht="21.75" customHeight="1">
      <c r="A8" s="338"/>
      <c r="B8" s="339" t="s">
        <v>64</v>
      </c>
      <c r="C8" s="340"/>
      <c r="D8" s="449">
        <v>30984</v>
      </c>
      <c r="E8" s="450">
        <v>115639</v>
      </c>
      <c r="F8" s="450">
        <v>5404</v>
      </c>
      <c r="G8" s="451">
        <v>19252</v>
      </c>
      <c r="H8" s="452">
        <f t="shared" si="0"/>
        <v>171279</v>
      </c>
      <c r="I8" s="453">
        <v>435</v>
      </c>
      <c r="K8" s="421"/>
      <c r="L8" s="421"/>
      <c r="M8" s="421"/>
      <c r="N8" s="421"/>
      <c r="O8" s="423"/>
    </row>
    <row r="9" spans="1:15" ht="21.75" customHeight="1">
      <c r="A9" s="338"/>
      <c r="B9" s="339" t="s">
        <v>65</v>
      </c>
      <c r="C9" s="340"/>
      <c r="D9" s="449">
        <v>4391</v>
      </c>
      <c r="E9" s="450">
        <v>27599</v>
      </c>
      <c r="F9" s="450">
        <v>275</v>
      </c>
      <c r="G9" s="451">
        <v>495</v>
      </c>
      <c r="H9" s="452">
        <f t="shared" si="0"/>
        <v>32760</v>
      </c>
      <c r="I9" s="453">
        <v>141</v>
      </c>
      <c r="K9" s="421"/>
      <c r="L9" s="421"/>
      <c r="M9" s="421"/>
      <c r="N9" s="421"/>
      <c r="O9" s="423"/>
    </row>
    <row r="10" spans="1:15" ht="21.75" customHeight="1">
      <c r="A10" s="338"/>
      <c r="B10" s="339" t="s">
        <v>66</v>
      </c>
      <c r="C10" s="340"/>
      <c r="D10" s="449">
        <v>13070</v>
      </c>
      <c r="E10" s="450">
        <v>78981</v>
      </c>
      <c r="F10" s="450">
        <v>1083</v>
      </c>
      <c r="G10" s="451">
        <v>5324</v>
      </c>
      <c r="H10" s="452">
        <f t="shared" si="0"/>
        <v>98458</v>
      </c>
      <c r="I10" s="453">
        <v>439</v>
      </c>
      <c r="K10" s="421"/>
      <c r="L10" s="421"/>
      <c r="M10" s="421"/>
      <c r="N10" s="421"/>
      <c r="O10" s="423"/>
    </row>
    <row r="11" spans="1:15" ht="21.75" customHeight="1">
      <c r="A11" s="338"/>
      <c r="B11" s="339" t="s">
        <v>67</v>
      </c>
      <c r="C11" s="340"/>
      <c r="D11" s="449">
        <v>4881</v>
      </c>
      <c r="E11" s="450">
        <v>62201</v>
      </c>
      <c r="F11" s="450">
        <v>471</v>
      </c>
      <c r="G11" s="451">
        <v>4708</v>
      </c>
      <c r="H11" s="452">
        <f t="shared" si="0"/>
        <v>72261</v>
      </c>
      <c r="I11" s="453">
        <v>376</v>
      </c>
      <c r="K11" s="421"/>
      <c r="L11" s="421"/>
      <c r="M11" s="421"/>
      <c r="N11" s="421"/>
      <c r="O11" s="423"/>
    </row>
    <row r="12" spans="1:15" ht="21.75" customHeight="1">
      <c r="A12" s="338"/>
      <c r="B12" s="339" t="s">
        <v>68</v>
      </c>
      <c r="C12" s="340"/>
      <c r="D12" s="449">
        <v>7578</v>
      </c>
      <c r="E12" s="450">
        <v>115677</v>
      </c>
      <c r="F12" s="450">
        <v>864</v>
      </c>
      <c r="G12" s="451">
        <v>7221</v>
      </c>
      <c r="H12" s="452">
        <f t="shared" si="0"/>
        <v>131340</v>
      </c>
      <c r="I12" s="453">
        <v>723</v>
      </c>
      <c r="K12" s="421"/>
      <c r="L12" s="421"/>
      <c r="M12" s="421"/>
      <c r="N12" s="421"/>
      <c r="O12" s="423"/>
    </row>
    <row r="13" spans="1:15" ht="21.75" customHeight="1">
      <c r="A13" s="338"/>
      <c r="B13" s="339" t="s">
        <v>69</v>
      </c>
      <c r="C13" s="340"/>
      <c r="D13" s="449">
        <v>19530</v>
      </c>
      <c r="E13" s="450">
        <v>117914</v>
      </c>
      <c r="F13" s="450">
        <v>4198</v>
      </c>
      <c r="G13" s="451">
        <v>13429</v>
      </c>
      <c r="H13" s="452">
        <f t="shared" si="0"/>
        <v>155071</v>
      </c>
      <c r="I13" s="453">
        <v>618</v>
      </c>
      <c r="K13" s="421"/>
      <c r="L13" s="421"/>
      <c r="M13" s="421"/>
      <c r="N13" s="421"/>
      <c r="O13" s="423"/>
    </row>
    <row r="14" spans="1:15" ht="21.75" customHeight="1">
      <c r="A14" s="338"/>
      <c r="B14" s="339" t="s">
        <v>70</v>
      </c>
      <c r="C14" s="340"/>
      <c r="D14" s="449">
        <v>3222</v>
      </c>
      <c r="E14" s="450">
        <v>72835</v>
      </c>
      <c r="F14" s="450">
        <v>893</v>
      </c>
      <c r="G14" s="451">
        <v>2274</v>
      </c>
      <c r="H14" s="452">
        <f t="shared" si="0"/>
        <v>79224</v>
      </c>
      <c r="I14" s="453">
        <v>427</v>
      </c>
      <c r="K14" s="421"/>
      <c r="L14" s="421"/>
      <c r="M14" s="421"/>
      <c r="N14" s="421"/>
      <c r="O14" s="423"/>
    </row>
    <row r="15" spans="1:15" ht="21.75" customHeight="1">
      <c r="A15" s="338"/>
      <c r="B15" s="339" t="s">
        <v>71</v>
      </c>
      <c r="C15" s="340"/>
      <c r="D15" s="449">
        <v>4756</v>
      </c>
      <c r="E15" s="450">
        <v>75954</v>
      </c>
      <c r="F15" s="450">
        <v>549</v>
      </c>
      <c r="G15" s="451">
        <v>5984</v>
      </c>
      <c r="H15" s="452">
        <f t="shared" si="0"/>
        <v>87243</v>
      </c>
      <c r="I15" s="453">
        <v>522</v>
      </c>
      <c r="K15" s="421"/>
      <c r="L15" s="421"/>
      <c r="M15" s="421"/>
      <c r="N15" s="421"/>
      <c r="O15" s="423"/>
    </row>
    <row r="16" spans="1:15" ht="21.75" customHeight="1">
      <c r="A16" s="338"/>
      <c r="B16" s="339" t="s">
        <v>72</v>
      </c>
      <c r="C16" s="340"/>
      <c r="D16" s="449">
        <v>2432</v>
      </c>
      <c r="E16" s="450">
        <v>14272</v>
      </c>
      <c r="F16" s="450">
        <v>33</v>
      </c>
      <c r="G16" s="451">
        <v>39927</v>
      </c>
      <c r="H16" s="452">
        <f t="shared" si="0"/>
        <v>56664</v>
      </c>
      <c r="I16" s="453">
        <v>71</v>
      </c>
      <c r="K16" s="421"/>
      <c r="L16" s="421"/>
      <c r="M16" s="421"/>
      <c r="N16" s="421"/>
      <c r="O16" s="423"/>
    </row>
    <row r="17" spans="1:15" ht="21.75" customHeight="1" thickBot="1">
      <c r="A17" s="347"/>
      <c r="B17" s="348" t="s">
        <v>73</v>
      </c>
      <c r="C17" s="349"/>
      <c r="D17" s="454">
        <v>198</v>
      </c>
      <c r="E17" s="455">
        <v>66</v>
      </c>
      <c r="F17" s="455">
        <v>0</v>
      </c>
      <c r="G17" s="456">
        <v>158</v>
      </c>
      <c r="H17" s="452">
        <f t="shared" si="0"/>
        <v>422</v>
      </c>
      <c r="I17" s="457">
        <v>3</v>
      </c>
      <c r="K17" s="421"/>
      <c r="L17" s="421"/>
      <c r="M17" s="421"/>
      <c r="N17" s="421"/>
      <c r="O17" s="423"/>
    </row>
    <row r="18" spans="1:15" ht="21.75" customHeight="1" thickBot="1" thickTop="1">
      <c r="A18" s="965" t="s">
        <v>74</v>
      </c>
      <c r="B18" s="966"/>
      <c r="C18" s="966"/>
      <c r="D18" s="458">
        <f aca="true" t="shared" si="1" ref="D18:I18">SUM(D6:D17)</f>
        <v>164705</v>
      </c>
      <c r="E18" s="459">
        <f t="shared" si="1"/>
        <v>1032755</v>
      </c>
      <c r="F18" s="459">
        <f t="shared" si="1"/>
        <v>19332</v>
      </c>
      <c r="G18" s="459">
        <f t="shared" si="1"/>
        <v>122732</v>
      </c>
      <c r="H18" s="460">
        <f t="shared" si="1"/>
        <v>1339524</v>
      </c>
      <c r="I18" s="461">
        <f t="shared" si="1"/>
        <v>5301</v>
      </c>
      <c r="K18" s="317"/>
      <c r="L18" s="317"/>
      <c r="M18" s="317"/>
      <c r="N18" s="317"/>
      <c r="O18" s="423"/>
    </row>
    <row r="19" spans="1:15" ht="21.75" customHeight="1">
      <c r="A19" s="360"/>
      <c r="B19" s="361" t="s">
        <v>75</v>
      </c>
      <c r="C19" s="362"/>
      <c r="D19" s="462">
        <v>16097</v>
      </c>
      <c r="E19" s="463">
        <v>64765</v>
      </c>
      <c r="F19" s="463">
        <v>10969</v>
      </c>
      <c r="G19" s="464">
        <v>5945</v>
      </c>
      <c r="H19" s="452">
        <f t="shared" si="0"/>
        <v>97776</v>
      </c>
      <c r="I19" s="465">
        <v>464</v>
      </c>
      <c r="K19" s="421"/>
      <c r="L19" s="421"/>
      <c r="M19" s="421"/>
      <c r="N19" s="421"/>
      <c r="O19" s="423"/>
    </row>
    <row r="20" spans="1:15" ht="21.75" customHeight="1">
      <c r="A20" s="338"/>
      <c r="B20" s="339" t="s">
        <v>189</v>
      </c>
      <c r="C20" s="340"/>
      <c r="D20" s="449">
        <v>28959</v>
      </c>
      <c r="E20" s="450">
        <v>41372</v>
      </c>
      <c r="F20" s="450">
        <v>7775</v>
      </c>
      <c r="G20" s="451">
        <v>3124</v>
      </c>
      <c r="H20" s="452">
        <f t="shared" si="0"/>
        <v>81230</v>
      </c>
      <c r="I20" s="453">
        <v>222</v>
      </c>
      <c r="K20" s="421"/>
      <c r="L20" s="421"/>
      <c r="M20" s="421"/>
      <c r="N20" s="421"/>
      <c r="O20" s="423"/>
    </row>
    <row r="21" spans="1:15" ht="21.75" customHeight="1">
      <c r="A21" s="338"/>
      <c r="B21" s="339" t="s">
        <v>77</v>
      </c>
      <c r="C21" s="340"/>
      <c r="D21" s="449">
        <v>94481</v>
      </c>
      <c r="E21" s="450">
        <v>45480</v>
      </c>
      <c r="F21" s="450">
        <v>8346</v>
      </c>
      <c r="G21" s="451">
        <v>2229</v>
      </c>
      <c r="H21" s="452">
        <f t="shared" si="0"/>
        <v>150536</v>
      </c>
      <c r="I21" s="453">
        <v>223</v>
      </c>
      <c r="K21" s="421"/>
      <c r="L21" s="421"/>
      <c r="M21" s="421"/>
      <c r="N21" s="421"/>
      <c r="O21" s="423"/>
    </row>
    <row r="22" spans="1:15" ht="21.75" customHeight="1">
      <c r="A22" s="338"/>
      <c r="B22" s="339" t="s">
        <v>78</v>
      </c>
      <c r="C22" s="340"/>
      <c r="D22" s="449">
        <v>17280</v>
      </c>
      <c r="E22" s="450">
        <v>32250</v>
      </c>
      <c r="F22" s="450">
        <v>5618</v>
      </c>
      <c r="G22" s="451">
        <v>20649</v>
      </c>
      <c r="H22" s="452">
        <f t="shared" si="0"/>
        <v>75797</v>
      </c>
      <c r="I22" s="453">
        <v>342</v>
      </c>
      <c r="K22" s="421"/>
      <c r="L22" s="421"/>
      <c r="M22" s="421"/>
      <c r="N22" s="421"/>
      <c r="O22" s="423"/>
    </row>
    <row r="23" spans="1:15" ht="21.75" customHeight="1">
      <c r="A23" s="338"/>
      <c r="B23" s="339" t="s">
        <v>79</v>
      </c>
      <c r="C23" s="340"/>
      <c r="D23" s="449">
        <v>4118</v>
      </c>
      <c r="E23" s="450">
        <v>39764</v>
      </c>
      <c r="F23" s="450">
        <v>5283</v>
      </c>
      <c r="G23" s="451">
        <v>4535</v>
      </c>
      <c r="H23" s="452">
        <f t="shared" si="0"/>
        <v>53700</v>
      </c>
      <c r="I23" s="453">
        <v>307</v>
      </c>
      <c r="K23" s="421"/>
      <c r="L23" s="421"/>
      <c r="M23" s="421"/>
      <c r="N23" s="421"/>
      <c r="O23" s="423"/>
    </row>
    <row r="24" spans="1:15" ht="21.75" customHeight="1">
      <c r="A24" s="338"/>
      <c r="B24" s="339" t="s">
        <v>80</v>
      </c>
      <c r="C24" s="340"/>
      <c r="D24" s="449">
        <v>14995</v>
      </c>
      <c r="E24" s="450">
        <v>58389</v>
      </c>
      <c r="F24" s="450">
        <v>10173</v>
      </c>
      <c r="G24" s="451">
        <v>13725</v>
      </c>
      <c r="H24" s="452">
        <f t="shared" si="0"/>
        <v>97282</v>
      </c>
      <c r="I24" s="453">
        <v>244</v>
      </c>
      <c r="K24" s="421"/>
      <c r="L24" s="421"/>
      <c r="M24" s="421"/>
      <c r="N24" s="421"/>
      <c r="O24" s="423"/>
    </row>
    <row r="25" spans="1:15" ht="21.75" customHeight="1">
      <c r="A25" s="338"/>
      <c r="B25" s="339" t="s">
        <v>81</v>
      </c>
      <c r="C25" s="340"/>
      <c r="D25" s="449">
        <v>9144</v>
      </c>
      <c r="E25" s="450">
        <v>45489</v>
      </c>
      <c r="F25" s="450">
        <v>2370</v>
      </c>
      <c r="G25" s="451">
        <v>6469</v>
      </c>
      <c r="H25" s="452">
        <f t="shared" si="0"/>
        <v>63472</v>
      </c>
      <c r="I25" s="453">
        <v>191</v>
      </c>
      <c r="K25" s="421"/>
      <c r="L25" s="421"/>
      <c r="M25" s="421"/>
      <c r="N25" s="421"/>
      <c r="O25" s="423"/>
    </row>
    <row r="26" spans="1:15" ht="21.75" customHeight="1">
      <c r="A26" s="338"/>
      <c r="B26" s="339" t="s">
        <v>84</v>
      </c>
      <c r="C26" s="340"/>
      <c r="D26" s="449">
        <v>37644</v>
      </c>
      <c r="E26" s="450">
        <v>57848</v>
      </c>
      <c r="F26" s="450">
        <v>4344</v>
      </c>
      <c r="G26" s="451">
        <v>2441</v>
      </c>
      <c r="H26" s="452">
        <f t="shared" si="0"/>
        <v>102277</v>
      </c>
      <c r="I26" s="453">
        <v>349</v>
      </c>
      <c r="K26" s="421"/>
      <c r="L26" s="421"/>
      <c r="M26" s="421"/>
      <c r="N26" s="421"/>
      <c r="O26" s="423"/>
    </row>
    <row r="27" spans="1:15" ht="21.75" customHeight="1">
      <c r="A27" s="338"/>
      <c r="B27" s="339" t="s">
        <v>85</v>
      </c>
      <c r="C27" s="340"/>
      <c r="D27" s="449">
        <v>3552</v>
      </c>
      <c r="E27" s="450">
        <v>188345</v>
      </c>
      <c r="F27" s="450">
        <v>649</v>
      </c>
      <c r="G27" s="451">
        <v>3401</v>
      </c>
      <c r="H27" s="452">
        <f t="shared" si="0"/>
        <v>195947</v>
      </c>
      <c r="I27" s="453">
        <v>800</v>
      </c>
      <c r="K27" s="421"/>
      <c r="L27" s="421"/>
      <c r="M27" s="421"/>
      <c r="N27" s="421"/>
      <c r="O27" s="423"/>
    </row>
    <row r="28" spans="1:15" ht="21.75" customHeight="1">
      <c r="A28" s="338"/>
      <c r="B28" s="339" t="s">
        <v>86</v>
      </c>
      <c r="C28" s="340"/>
      <c r="D28" s="449">
        <v>107635</v>
      </c>
      <c r="E28" s="450">
        <v>198171</v>
      </c>
      <c r="F28" s="450">
        <v>60195</v>
      </c>
      <c r="G28" s="451">
        <v>21946</v>
      </c>
      <c r="H28" s="452">
        <f t="shared" si="0"/>
        <v>387947</v>
      </c>
      <c r="I28" s="453">
        <v>416</v>
      </c>
      <c r="K28" s="421"/>
      <c r="L28" s="421"/>
      <c r="M28" s="421"/>
      <c r="N28" s="421"/>
      <c r="O28" s="423"/>
    </row>
    <row r="29" spans="1:15" ht="21.75" customHeight="1" thickBot="1">
      <c r="A29" s="347"/>
      <c r="B29" s="372" t="s">
        <v>87</v>
      </c>
      <c r="C29" s="373"/>
      <c r="D29" s="466">
        <v>273324</v>
      </c>
      <c r="E29" s="467">
        <v>53624</v>
      </c>
      <c r="F29" s="467">
        <v>320420</v>
      </c>
      <c r="G29" s="468">
        <v>36388</v>
      </c>
      <c r="H29" s="452">
        <f t="shared" si="0"/>
        <v>683756</v>
      </c>
      <c r="I29" s="457">
        <v>535</v>
      </c>
      <c r="J29" s="317"/>
      <c r="K29" s="421"/>
      <c r="L29" s="421"/>
      <c r="M29" s="421"/>
      <c r="N29" s="421"/>
      <c r="O29" s="423"/>
    </row>
    <row r="30" spans="1:15" ht="21.75" customHeight="1" thickBot="1" thickTop="1">
      <c r="A30" s="963" t="s">
        <v>88</v>
      </c>
      <c r="B30" s="964"/>
      <c r="C30" s="964"/>
      <c r="D30" s="458">
        <f aca="true" t="shared" si="2" ref="D30:I30">SUM(D19:D29)</f>
        <v>607229</v>
      </c>
      <c r="E30" s="459">
        <f t="shared" si="2"/>
        <v>825497</v>
      </c>
      <c r="F30" s="459">
        <f t="shared" si="2"/>
        <v>436142</v>
      </c>
      <c r="G30" s="459">
        <f t="shared" si="2"/>
        <v>120852</v>
      </c>
      <c r="H30" s="460">
        <f t="shared" si="2"/>
        <v>1989720</v>
      </c>
      <c r="I30" s="461">
        <f t="shared" si="2"/>
        <v>4093</v>
      </c>
      <c r="J30" s="317"/>
      <c r="K30" s="317"/>
      <c r="L30" s="317"/>
      <c r="M30" s="317"/>
      <c r="N30" s="317"/>
      <c r="O30" s="423"/>
    </row>
    <row r="31" spans="1:15" ht="21.75" customHeight="1">
      <c r="A31" s="338"/>
      <c r="B31" s="339" t="s">
        <v>90</v>
      </c>
      <c r="C31" s="340"/>
      <c r="D31" s="449">
        <v>21439</v>
      </c>
      <c r="E31" s="450">
        <v>250198</v>
      </c>
      <c r="F31" s="450">
        <v>9252</v>
      </c>
      <c r="G31" s="450">
        <v>7447</v>
      </c>
      <c r="H31" s="452">
        <f t="shared" si="0"/>
        <v>288336</v>
      </c>
      <c r="I31" s="453">
        <v>690</v>
      </c>
      <c r="J31" s="317"/>
      <c r="K31" s="421"/>
      <c r="L31" s="421"/>
      <c r="M31" s="421"/>
      <c r="N31" s="421"/>
      <c r="O31" s="423"/>
    </row>
    <row r="32" spans="1:15" ht="21.75" customHeight="1">
      <c r="A32" s="338"/>
      <c r="B32" s="339" t="s">
        <v>91</v>
      </c>
      <c r="C32" s="340"/>
      <c r="D32" s="449">
        <v>12477</v>
      </c>
      <c r="E32" s="450">
        <v>78480</v>
      </c>
      <c r="F32" s="450">
        <v>2966</v>
      </c>
      <c r="G32" s="450">
        <v>11529</v>
      </c>
      <c r="H32" s="452">
        <f t="shared" si="0"/>
        <v>105452</v>
      </c>
      <c r="I32" s="453">
        <v>509</v>
      </c>
      <c r="J32" s="317"/>
      <c r="K32" s="421"/>
      <c r="L32" s="421"/>
      <c r="M32" s="421"/>
      <c r="N32" s="421"/>
      <c r="O32" s="423"/>
    </row>
    <row r="33" spans="1:15" ht="21.75" customHeight="1">
      <c r="A33" s="338"/>
      <c r="B33" s="339" t="s">
        <v>92</v>
      </c>
      <c r="C33" s="340"/>
      <c r="D33" s="449">
        <v>15478</v>
      </c>
      <c r="E33" s="450">
        <v>56485</v>
      </c>
      <c r="F33" s="450">
        <v>6647</v>
      </c>
      <c r="G33" s="450">
        <v>4296</v>
      </c>
      <c r="H33" s="452">
        <f t="shared" si="0"/>
        <v>82906</v>
      </c>
      <c r="I33" s="453">
        <v>362</v>
      </c>
      <c r="K33" s="421"/>
      <c r="L33" s="421"/>
      <c r="M33" s="421"/>
      <c r="N33" s="421"/>
      <c r="O33" s="423"/>
    </row>
    <row r="34" spans="1:15" ht="21.75" customHeight="1">
      <c r="A34" s="338"/>
      <c r="B34" s="339" t="s">
        <v>94</v>
      </c>
      <c r="C34" s="340"/>
      <c r="D34" s="449">
        <v>5895</v>
      </c>
      <c r="E34" s="450">
        <v>98279</v>
      </c>
      <c r="F34" s="450">
        <v>11426</v>
      </c>
      <c r="G34" s="450">
        <v>6931</v>
      </c>
      <c r="H34" s="452">
        <f t="shared" si="0"/>
        <v>122531</v>
      </c>
      <c r="I34" s="453">
        <v>556</v>
      </c>
      <c r="K34" s="421"/>
      <c r="L34" s="421"/>
      <c r="M34" s="421"/>
      <c r="N34" s="421"/>
      <c r="O34" s="423"/>
    </row>
    <row r="35" spans="1:15" ht="21.75" customHeight="1">
      <c r="A35" s="338"/>
      <c r="B35" s="339" t="s">
        <v>95</v>
      </c>
      <c r="C35" s="340"/>
      <c r="D35" s="449">
        <v>800</v>
      </c>
      <c r="E35" s="450">
        <v>8913</v>
      </c>
      <c r="F35" s="450">
        <v>1051</v>
      </c>
      <c r="G35" s="450">
        <v>1661</v>
      </c>
      <c r="H35" s="452">
        <f t="shared" si="0"/>
        <v>12425</v>
      </c>
      <c r="I35" s="453">
        <v>84</v>
      </c>
      <c r="K35" s="421"/>
      <c r="L35" s="421"/>
      <c r="M35" s="421"/>
      <c r="N35" s="421"/>
      <c r="O35" s="423"/>
    </row>
    <row r="36" spans="1:15" ht="21.75" customHeight="1">
      <c r="A36" s="338"/>
      <c r="B36" s="339" t="s">
        <v>96</v>
      </c>
      <c r="C36" s="340"/>
      <c r="D36" s="449">
        <v>8502</v>
      </c>
      <c r="E36" s="450">
        <v>77009</v>
      </c>
      <c r="F36" s="450">
        <v>2411</v>
      </c>
      <c r="G36" s="450">
        <v>12905</v>
      </c>
      <c r="H36" s="452">
        <f t="shared" si="0"/>
        <v>100827</v>
      </c>
      <c r="I36" s="453">
        <v>449</v>
      </c>
      <c r="K36" s="421"/>
      <c r="L36" s="421"/>
      <c r="M36" s="421"/>
      <c r="N36" s="421"/>
      <c r="O36" s="423"/>
    </row>
    <row r="37" spans="1:15" ht="21.75" customHeight="1">
      <c r="A37" s="338"/>
      <c r="B37" s="339" t="s">
        <v>97</v>
      </c>
      <c r="C37" s="340"/>
      <c r="D37" s="449">
        <v>8358</v>
      </c>
      <c r="E37" s="450">
        <v>224492</v>
      </c>
      <c r="F37" s="450">
        <v>14919</v>
      </c>
      <c r="G37" s="450">
        <v>16227</v>
      </c>
      <c r="H37" s="452">
        <f t="shared" si="0"/>
        <v>263996</v>
      </c>
      <c r="I37" s="453">
        <v>496</v>
      </c>
      <c r="K37" s="421"/>
      <c r="L37" s="421"/>
      <c r="M37" s="421"/>
      <c r="N37" s="421"/>
      <c r="O37" s="423"/>
    </row>
    <row r="38" spans="1:15" ht="21.75" customHeight="1">
      <c r="A38" s="338"/>
      <c r="B38" s="339" t="s">
        <v>104</v>
      </c>
      <c r="C38" s="340"/>
      <c r="D38" s="449">
        <v>39</v>
      </c>
      <c r="E38" s="450">
        <v>0</v>
      </c>
      <c r="F38" s="450">
        <v>0</v>
      </c>
      <c r="G38" s="451">
        <v>1852</v>
      </c>
      <c r="H38" s="452">
        <f t="shared" si="0"/>
        <v>1891</v>
      </c>
      <c r="I38" s="453">
        <v>2</v>
      </c>
      <c r="K38" s="421"/>
      <c r="L38" s="421"/>
      <c r="M38" s="421"/>
      <c r="N38" s="421"/>
      <c r="O38" s="423"/>
    </row>
    <row r="39" spans="1:15" ht="21.75" customHeight="1" thickBot="1">
      <c r="A39" s="347"/>
      <c r="B39" s="348" t="s">
        <v>232</v>
      </c>
      <c r="C39" s="349"/>
      <c r="D39" s="454">
        <v>0</v>
      </c>
      <c r="E39" s="455">
        <v>21149</v>
      </c>
      <c r="F39" s="455">
        <v>0</v>
      </c>
      <c r="G39" s="456">
        <v>3033</v>
      </c>
      <c r="H39" s="469">
        <f t="shared" si="0"/>
        <v>24182</v>
      </c>
      <c r="I39" s="457">
        <v>190</v>
      </c>
      <c r="K39" s="421"/>
      <c r="L39" s="421"/>
      <c r="M39" s="421"/>
      <c r="N39" s="421"/>
      <c r="O39" s="423"/>
    </row>
    <row r="40" spans="1:15" ht="21.75" customHeight="1" thickBot="1" thickTop="1">
      <c r="A40" s="965" t="s">
        <v>98</v>
      </c>
      <c r="B40" s="966"/>
      <c r="C40" s="966"/>
      <c r="D40" s="458">
        <f aca="true" t="shared" si="3" ref="D40:I40">SUM(D31:D39)</f>
        <v>72988</v>
      </c>
      <c r="E40" s="459">
        <f t="shared" si="3"/>
        <v>815005</v>
      </c>
      <c r="F40" s="459">
        <f t="shared" si="3"/>
        <v>48672</v>
      </c>
      <c r="G40" s="459">
        <f t="shared" si="3"/>
        <v>65881</v>
      </c>
      <c r="H40" s="460">
        <f t="shared" si="3"/>
        <v>1002546</v>
      </c>
      <c r="I40" s="461">
        <f t="shared" si="3"/>
        <v>3338</v>
      </c>
      <c r="K40" s="317"/>
      <c r="L40" s="317"/>
      <c r="M40" s="317"/>
      <c r="N40" s="317"/>
      <c r="O40" s="423"/>
    </row>
    <row r="41" spans="1:15" ht="21.75" customHeight="1">
      <c r="A41" s="328"/>
      <c r="B41" s="329" t="s">
        <v>202</v>
      </c>
      <c r="C41" s="330"/>
      <c r="D41" s="444">
        <v>244</v>
      </c>
      <c r="E41" s="445">
        <v>30000</v>
      </c>
      <c r="F41" s="445">
        <v>432</v>
      </c>
      <c r="G41" s="446">
        <v>574</v>
      </c>
      <c r="H41" s="452">
        <f t="shared" si="0"/>
        <v>31250</v>
      </c>
      <c r="I41" s="448">
        <v>252</v>
      </c>
      <c r="K41" s="470"/>
      <c r="L41" s="470"/>
      <c r="M41" s="470"/>
      <c r="N41" s="470"/>
      <c r="O41" s="423"/>
    </row>
    <row r="42" spans="1:15" ht="21.75" customHeight="1" thickBot="1">
      <c r="A42" s="471"/>
      <c r="B42" s="372" t="s">
        <v>99</v>
      </c>
      <c r="C42" s="349"/>
      <c r="D42" s="466">
        <v>1645</v>
      </c>
      <c r="E42" s="467">
        <v>2081</v>
      </c>
      <c r="F42" s="467">
        <v>1081</v>
      </c>
      <c r="G42" s="468">
        <v>222</v>
      </c>
      <c r="H42" s="452">
        <f t="shared" si="0"/>
        <v>5029</v>
      </c>
      <c r="I42" s="472">
        <v>43</v>
      </c>
      <c r="K42" s="421"/>
      <c r="L42" s="421"/>
      <c r="M42" s="470"/>
      <c r="N42" s="470"/>
      <c r="O42" s="423"/>
    </row>
    <row r="43" spans="1:9" ht="21.75" customHeight="1" thickBot="1" thickTop="1">
      <c r="A43" s="986" t="s">
        <v>203</v>
      </c>
      <c r="B43" s="987"/>
      <c r="C43" s="987"/>
      <c r="D43" s="458">
        <f aca="true" t="shared" si="4" ref="D43:I43">SUM(D41:D42)</f>
        <v>1889</v>
      </c>
      <c r="E43" s="473">
        <f t="shared" si="4"/>
        <v>32081</v>
      </c>
      <c r="F43" s="473">
        <f t="shared" si="4"/>
        <v>1513</v>
      </c>
      <c r="G43" s="473">
        <f t="shared" si="4"/>
        <v>796</v>
      </c>
      <c r="H43" s="474">
        <f t="shared" si="4"/>
        <v>36279</v>
      </c>
      <c r="I43" s="461">
        <f t="shared" si="4"/>
        <v>295</v>
      </c>
    </row>
    <row r="44" spans="1:9" ht="21.75" customHeight="1" thickBot="1">
      <c r="A44" s="969" t="s">
        <v>204</v>
      </c>
      <c r="B44" s="970"/>
      <c r="C44" s="970"/>
      <c r="D44" s="475">
        <f aca="true" t="shared" si="5" ref="D44:I44">+D18+D30+D40+D43</f>
        <v>846811</v>
      </c>
      <c r="E44" s="476">
        <f t="shared" si="5"/>
        <v>2705338</v>
      </c>
      <c r="F44" s="476">
        <f t="shared" si="5"/>
        <v>505659</v>
      </c>
      <c r="G44" s="476">
        <f t="shared" si="5"/>
        <v>310261</v>
      </c>
      <c r="H44" s="477">
        <f t="shared" si="5"/>
        <v>4368069</v>
      </c>
      <c r="I44" s="478">
        <f t="shared" si="5"/>
        <v>13027</v>
      </c>
    </row>
    <row r="45" spans="1:10" ht="21.75" customHeight="1" thickBot="1">
      <c r="A45" s="988" t="s">
        <v>233</v>
      </c>
      <c r="B45" s="989"/>
      <c r="C45" s="990"/>
      <c r="D45" s="479">
        <v>19.4</v>
      </c>
      <c r="E45" s="480">
        <f>ROUND(E44/H44*100,2)</f>
        <v>61.93</v>
      </c>
      <c r="F45" s="480">
        <f>ROUND(F44/H44*100,2)</f>
        <v>11.58</v>
      </c>
      <c r="G45" s="480">
        <f>ROUND(G44/H44*100,2)</f>
        <v>7.1</v>
      </c>
      <c r="H45" s="481">
        <v>100</v>
      </c>
      <c r="I45" s="482"/>
      <c r="J45" s="317"/>
    </row>
    <row r="46" spans="1:9" s="417" customFormat="1" ht="13.5" customHeight="1">
      <c r="A46" s="941" t="s">
        <v>234</v>
      </c>
      <c r="B46" s="941"/>
      <c r="C46" s="941"/>
      <c r="D46" s="991"/>
      <c r="E46" s="941"/>
      <c r="F46" s="941"/>
      <c r="G46" s="941"/>
      <c r="H46" s="941"/>
      <c r="I46" s="941"/>
    </row>
    <row r="47" spans="1:9" s="417" customFormat="1" ht="13.5" customHeight="1">
      <c r="A47" s="941" t="s">
        <v>206</v>
      </c>
      <c r="B47" s="941"/>
      <c r="C47" s="941"/>
      <c r="D47" s="941"/>
      <c r="E47" s="941"/>
      <c r="F47" s="941"/>
      <c r="G47" s="941"/>
      <c r="H47" s="941"/>
      <c r="I47" s="941"/>
    </row>
    <row r="48" spans="1:9" s="417" customFormat="1" ht="13.5" customHeight="1">
      <c r="A48" s="941" t="s">
        <v>207</v>
      </c>
      <c r="B48" s="941"/>
      <c r="C48" s="941"/>
      <c r="D48" s="941"/>
      <c r="E48" s="941"/>
      <c r="F48" s="941"/>
      <c r="G48" s="941"/>
      <c r="H48" s="941"/>
      <c r="I48" s="941"/>
    </row>
  </sheetData>
  <mergeCells count="15">
    <mergeCell ref="A45:C45"/>
    <mergeCell ref="A46:I46"/>
    <mergeCell ref="A47:I47"/>
    <mergeCell ref="A48:I48"/>
    <mergeCell ref="A30:C30"/>
    <mergeCell ref="A40:C40"/>
    <mergeCell ref="A43:C43"/>
    <mergeCell ref="A44:C44"/>
    <mergeCell ref="A1:I1"/>
    <mergeCell ref="B4:C4"/>
    <mergeCell ref="A5:B5"/>
    <mergeCell ref="A18:C18"/>
    <mergeCell ref="G4:G5"/>
    <mergeCell ref="H4:H5"/>
    <mergeCell ref="I4:I5"/>
  </mergeCells>
  <printOptions horizontalCentered="1"/>
  <pageMargins left="0.9055118110236221" right="0.7874015748031497" top="0.7874015748031497" bottom="0.7874015748031497" header="0.5118110236220472" footer="0.5118110236220472"/>
  <pageSetup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sheetPr codeName="Sheet2"/>
  <dimension ref="A1:AJ59"/>
  <sheetViews>
    <sheetView showGridLines="0" view="pageBreakPreview" zoomScale="75" zoomScaleNormal="75" zoomScaleSheetLayoutView="75" workbookViewId="0" topLeftCell="A1">
      <selection activeCell="R10" sqref="R10:V10"/>
    </sheetView>
  </sheetViews>
  <sheetFormatPr defaultColWidth="9.00390625" defaultRowHeight="13.5" customHeight="1"/>
  <cols>
    <col min="1" max="1" width="2.625" style="155" customWidth="1"/>
    <col min="2" max="2" width="2.75390625" style="154" customWidth="1"/>
    <col min="3" max="3" width="2.875" style="154" customWidth="1"/>
    <col min="4" max="5" width="2.375" style="154" customWidth="1"/>
    <col min="6" max="6" width="3.625" style="154" customWidth="1"/>
    <col min="7" max="16" width="3.625" style="155" customWidth="1"/>
    <col min="17" max="20" width="3.625" style="154" customWidth="1"/>
    <col min="21" max="21" width="3.625" style="155" customWidth="1"/>
    <col min="22" max="35" width="3.625" style="154" customWidth="1"/>
    <col min="36" max="36" width="2.625" style="154" customWidth="1"/>
    <col min="37" max="16384" width="2.375" style="154" customWidth="1"/>
  </cols>
  <sheetData>
    <row r="1" spans="1:36" ht="16.5" customHeight="1">
      <c r="A1" s="996" t="s">
        <v>248</v>
      </c>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152"/>
    </row>
    <row r="2" spans="1:36" ht="13.5" customHeight="1">
      <c r="A2" s="483"/>
      <c r="B2" s="484"/>
      <c r="C2" s="484"/>
      <c r="D2" s="484"/>
      <c r="E2" s="484"/>
      <c r="F2" s="484"/>
      <c r="G2" s="483"/>
      <c r="H2" s="483"/>
      <c r="I2" s="483"/>
      <c r="J2" s="483"/>
      <c r="K2" s="483"/>
      <c r="L2" s="483"/>
      <c r="M2" s="483"/>
      <c r="N2" s="483"/>
      <c r="O2" s="483"/>
      <c r="P2" s="483"/>
      <c r="Q2" s="483"/>
      <c r="R2" s="483"/>
      <c r="S2" s="483"/>
      <c r="T2" s="483"/>
      <c r="U2" s="483"/>
      <c r="V2" s="484"/>
      <c r="W2" s="484"/>
      <c r="X2" s="484"/>
      <c r="Y2" s="484"/>
      <c r="Z2" s="484"/>
      <c r="AA2" s="484"/>
      <c r="AB2" s="484"/>
      <c r="AC2" s="484"/>
      <c r="AD2" s="484"/>
      <c r="AE2" s="484"/>
      <c r="AF2" s="484"/>
      <c r="AG2" s="484"/>
      <c r="AH2" s="484"/>
      <c r="AI2" s="484"/>
      <c r="AJ2" s="485"/>
    </row>
    <row r="3" spans="1:36" s="488" customFormat="1" ht="18" customHeight="1" thickBot="1">
      <c r="A3" s="997" t="s">
        <v>249</v>
      </c>
      <c r="B3" s="997"/>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486"/>
      <c r="AJ3" s="487"/>
    </row>
    <row r="4" spans="1:36" ht="19.5" customHeight="1">
      <c r="A4" s="998" t="s">
        <v>19</v>
      </c>
      <c r="B4" s="999"/>
      <c r="C4" s="999"/>
      <c r="D4" s="999"/>
      <c r="E4" s="1000"/>
      <c r="F4" s="1002" t="s">
        <v>250</v>
      </c>
      <c r="G4" s="1002"/>
      <c r="H4" s="1002"/>
      <c r="I4" s="1002"/>
      <c r="J4" s="1003"/>
      <c r="K4" s="1001" t="s">
        <v>235</v>
      </c>
      <c r="L4" s="1002"/>
      <c r="M4" s="1002"/>
      <c r="N4" s="1002"/>
      <c r="O4" s="1002"/>
      <c r="P4" s="1002"/>
      <c r="Q4" s="1003"/>
      <c r="R4" s="1001" t="s">
        <v>236</v>
      </c>
      <c r="S4" s="1002"/>
      <c r="T4" s="1002"/>
      <c r="U4" s="1002"/>
      <c r="V4" s="1002"/>
      <c r="W4" s="1003"/>
      <c r="X4" s="1001" t="s">
        <v>251</v>
      </c>
      <c r="Y4" s="1002"/>
      <c r="Z4" s="1002"/>
      <c r="AA4" s="1002"/>
      <c r="AB4" s="1002"/>
      <c r="AC4" s="1003"/>
      <c r="AD4" s="1058" t="s">
        <v>237</v>
      </c>
      <c r="AE4" s="1059"/>
      <c r="AF4" s="1059"/>
      <c r="AG4" s="1059"/>
      <c r="AH4" s="1059"/>
      <c r="AI4" s="1060"/>
      <c r="AJ4" s="489"/>
    </row>
    <row r="5" spans="1:36" ht="11.25" customHeight="1">
      <c r="A5" s="490"/>
      <c r="B5" s="491"/>
      <c r="C5" s="491"/>
      <c r="D5" s="491"/>
      <c r="E5" s="492"/>
      <c r="F5" s="1005"/>
      <c r="G5" s="1005"/>
      <c r="H5" s="1005"/>
      <c r="I5" s="1005"/>
      <c r="J5" s="1006"/>
      <c r="K5" s="1004"/>
      <c r="L5" s="1005"/>
      <c r="M5" s="1005"/>
      <c r="N5" s="1005"/>
      <c r="O5" s="1005"/>
      <c r="P5" s="1005"/>
      <c r="Q5" s="1006"/>
      <c r="R5" s="1004"/>
      <c r="S5" s="1005"/>
      <c r="T5" s="1005"/>
      <c r="U5" s="1005"/>
      <c r="V5" s="1005"/>
      <c r="W5" s="1006"/>
      <c r="X5" s="1004"/>
      <c r="Y5" s="1005"/>
      <c r="Z5" s="1005"/>
      <c r="AA5" s="1005"/>
      <c r="AB5" s="1005"/>
      <c r="AC5" s="1006"/>
      <c r="AD5" s="1061"/>
      <c r="AE5" s="1062"/>
      <c r="AF5" s="1062"/>
      <c r="AG5" s="1062"/>
      <c r="AH5" s="1062"/>
      <c r="AI5" s="1063"/>
      <c r="AJ5" s="489"/>
    </row>
    <row r="6" spans="1:36" ht="19.5" customHeight="1" thickBot="1">
      <c r="A6" s="1010" t="s">
        <v>252</v>
      </c>
      <c r="B6" s="1011"/>
      <c r="C6" s="1011"/>
      <c r="D6" s="1011"/>
      <c r="E6" s="1012"/>
      <c r="F6" s="1016" t="s">
        <v>238</v>
      </c>
      <c r="G6" s="1016"/>
      <c r="H6" s="1016"/>
      <c r="I6" s="1016"/>
      <c r="J6" s="1017"/>
      <c r="K6" s="494"/>
      <c r="L6" s="1013" t="s">
        <v>239</v>
      </c>
      <c r="M6" s="1013"/>
      <c r="N6" s="1013"/>
      <c r="O6" s="1013"/>
      <c r="P6" s="1013"/>
      <c r="Q6" s="1014"/>
      <c r="R6" s="1015" t="s">
        <v>253</v>
      </c>
      <c r="S6" s="1016"/>
      <c r="T6" s="1016"/>
      <c r="U6" s="1016"/>
      <c r="V6" s="1016"/>
      <c r="W6" s="1017"/>
      <c r="X6" s="1015" t="s">
        <v>240</v>
      </c>
      <c r="Y6" s="1016"/>
      <c r="Z6" s="1016"/>
      <c r="AA6" s="1016"/>
      <c r="AB6" s="1016"/>
      <c r="AC6" s="1017"/>
      <c r="AD6" s="1015" t="s">
        <v>253</v>
      </c>
      <c r="AE6" s="1016"/>
      <c r="AF6" s="1016"/>
      <c r="AG6" s="1016"/>
      <c r="AH6" s="1016"/>
      <c r="AI6" s="1064"/>
      <c r="AJ6" s="496"/>
    </row>
    <row r="7" spans="1:36" s="155" customFormat="1" ht="19.5" customHeight="1">
      <c r="A7" s="1007">
        <v>20</v>
      </c>
      <c r="B7" s="1008"/>
      <c r="C7" s="1008"/>
      <c r="D7" s="1008"/>
      <c r="E7" s="1009"/>
      <c r="F7" s="1054">
        <v>36983</v>
      </c>
      <c r="G7" s="1052"/>
      <c r="H7" s="1052"/>
      <c r="I7" s="1052"/>
      <c r="J7" s="497"/>
      <c r="K7" s="1041">
        <v>5267147100</v>
      </c>
      <c r="L7" s="1047"/>
      <c r="M7" s="1047"/>
      <c r="N7" s="1047"/>
      <c r="O7" s="1047"/>
      <c r="P7" s="1047"/>
      <c r="Q7" s="1043"/>
      <c r="R7" s="1051">
        <v>21503826</v>
      </c>
      <c r="S7" s="1052"/>
      <c r="T7" s="1052"/>
      <c r="U7" s="1052"/>
      <c r="V7" s="1052"/>
      <c r="W7" s="498"/>
      <c r="X7" s="1041">
        <f>ROUND(K7/F7,0)</f>
        <v>142421</v>
      </c>
      <c r="Y7" s="1042"/>
      <c r="Z7" s="1042"/>
      <c r="AA7" s="1042"/>
      <c r="AB7" s="1042"/>
      <c r="AC7" s="1043"/>
      <c r="AD7" s="1035">
        <f>ROUND(R7/F7,0)</f>
        <v>581</v>
      </c>
      <c r="AE7" s="1036"/>
      <c r="AF7" s="1036"/>
      <c r="AG7" s="1036"/>
      <c r="AH7" s="1036"/>
      <c r="AI7" s="1037"/>
      <c r="AJ7" s="499"/>
    </row>
    <row r="8" spans="1:36" s="155" customFormat="1" ht="19.5" customHeight="1">
      <c r="A8" s="992">
        <v>21</v>
      </c>
      <c r="B8" s="1018"/>
      <c r="C8" s="1018"/>
      <c r="D8" s="1018"/>
      <c r="E8" s="1019"/>
      <c r="F8" s="1055">
        <v>37466</v>
      </c>
      <c r="G8" s="1053"/>
      <c r="H8" s="1053"/>
      <c r="I8" s="1053"/>
      <c r="J8" s="501"/>
      <c r="K8" s="1048">
        <v>5399966300</v>
      </c>
      <c r="L8" s="1049"/>
      <c r="M8" s="1049"/>
      <c r="N8" s="1049"/>
      <c r="O8" s="1049"/>
      <c r="P8" s="1049"/>
      <c r="Q8" s="1046"/>
      <c r="R8" s="1034">
        <v>21398615</v>
      </c>
      <c r="S8" s="1053"/>
      <c r="T8" s="1053"/>
      <c r="U8" s="1053"/>
      <c r="V8" s="1053"/>
      <c r="W8" s="501"/>
      <c r="X8" s="1044">
        <f>ROUND(K8/F8,0)</f>
        <v>144130</v>
      </c>
      <c r="Y8" s="1045"/>
      <c r="Z8" s="1045"/>
      <c r="AA8" s="1045"/>
      <c r="AB8" s="1045"/>
      <c r="AC8" s="1046"/>
      <c r="AD8" s="1038">
        <f>ROUND(R8/F8,0)</f>
        <v>571</v>
      </c>
      <c r="AE8" s="1039"/>
      <c r="AF8" s="1039"/>
      <c r="AG8" s="1039"/>
      <c r="AH8" s="1039"/>
      <c r="AI8" s="1040"/>
      <c r="AJ8" s="499"/>
    </row>
    <row r="9" spans="1:36" s="155" customFormat="1" ht="19.5" customHeight="1">
      <c r="A9" s="992">
        <v>22</v>
      </c>
      <c r="B9" s="1018"/>
      <c r="C9" s="1018"/>
      <c r="D9" s="1018"/>
      <c r="E9" s="1019"/>
      <c r="F9" s="1055">
        <v>38062</v>
      </c>
      <c r="G9" s="1053"/>
      <c r="H9" s="1053"/>
      <c r="I9" s="1053"/>
      <c r="J9" s="502"/>
      <c r="K9" s="1048">
        <v>5440559000</v>
      </c>
      <c r="L9" s="1049"/>
      <c r="M9" s="1049"/>
      <c r="N9" s="1049"/>
      <c r="O9" s="1049"/>
      <c r="P9" s="1049"/>
      <c r="Q9" s="1046"/>
      <c r="R9" s="1034">
        <v>21269041</v>
      </c>
      <c r="S9" s="994"/>
      <c r="T9" s="994"/>
      <c r="U9" s="994"/>
      <c r="V9" s="994"/>
      <c r="W9" s="502"/>
      <c r="X9" s="1044">
        <f>ROUND(K9/F9,0)</f>
        <v>142939</v>
      </c>
      <c r="Y9" s="1045"/>
      <c r="Z9" s="1045"/>
      <c r="AA9" s="1045"/>
      <c r="AB9" s="1045"/>
      <c r="AC9" s="1046"/>
      <c r="AD9" s="1038">
        <f>ROUND(R9/F9,0)</f>
        <v>559</v>
      </c>
      <c r="AE9" s="1039"/>
      <c r="AF9" s="1039"/>
      <c r="AG9" s="1039"/>
      <c r="AH9" s="1039"/>
      <c r="AI9" s="1040"/>
      <c r="AJ9" s="499"/>
    </row>
    <row r="10" spans="1:36" s="155" customFormat="1" ht="19.5" customHeight="1">
      <c r="A10" s="992">
        <v>23</v>
      </c>
      <c r="B10" s="1018"/>
      <c r="C10" s="1018"/>
      <c r="D10" s="1018"/>
      <c r="E10" s="1019"/>
      <c r="F10" s="1055">
        <v>38574</v>
      </c>
      <c r="G10" s="994"/>
      <c r="H10" s="994"/>
      <c r="I10" s="994"/>
      <c r="J10" s="502"/>
      <c r="K10" s="1048">
        <v>5395377400</v>
      </c>
      <c r="L10" s="1049"/>
      <c r="M10" s="1049"/>
      <c r="N10" s="1049"/>
      <c r="O10" s="1049"/>
      <c r="P10" s="1049"/>
      <c r="Q10" s="1046"/>
      <c r="R10" s="1034">
        <v>21316833</v>
      </c>
      <c r="S10" s="994"/>
      <c r="T10" s="994"/>
      <c r="U10" s="994"/>
      <c r="V10" s="994"/>
      <c r="W10" s="502"/>
      <c r="X10" s="1044">
        <f>ROUND(K10/F10,0)</f>
        <v>139871</v>
      </c>
      <c r="Y10" s="1045"/>
      <c r="Z10" s="1045"/>
      <c r="AA10" s="1045"/>
      <c r="AB10" s="1045"/>
      <c r="AC10" s="1046"/>
      <c r="AD10" s="1038">
        <f>ROUND(R10/F10,0)</f>
        <v>553</v>
      </c>
      <c r="AE10" s="1039"/>
      <c r="AF10" s="1039"/>
      <c r="AG10" s="1039"/>
      <c r="AH10" s="1039"/>
      <c r="AI10" s="1040"/>
      <c r="AJ10" s="499"/>
    </row>
    <row r="11" spans="1:36" s="155" customFormat="1" ht="19.5" customHeight="1" thickBot="1">
      <c r="A11" s="1020">
        <v>24</v>
      </c>
      <c r="B11" s="1021"/>
      <c r="C11" s="1021"/>
      <c r="D11" s="1021"/>
      <c r="E11" s="1022"/>
      <c r="F11" s="1033">
        <v>39170</v>
      </c>
      <c r="G11" s="1032"/>
      <c r="H11" s="1032"/>
      <c r="I11" s="1032"/>
      <c r="J11" s="503"/>
      <c r="K11" s="1029">
        <v>5289261700</v>
      </c>
      <c r="L11" s="1030"/>
      <c r="M11" s="1030"/>
      <c r="N11" s="1030"/>
      <c r="O11" s="1030"/>
      <c r="P11" s="1030"/>
      <c r="Q11" s="1028"/>
      <c r="R11" s="1031">
        <v>21344397</v>
      </c>
      <c r="S11" s="1032"/>
      <c r="T11" s="1032"/>
      <c r="U11" s="1032"/>
      <c r="V11" s="1032"/>
      <c r="W11" s="503"/>
      <c r="X11" s="1026">
        <f>ROUND(K11/F11,0)</f>
        <v>135033</v>
      </c>
      <c r="Y11" s="1027"/>
      <c r="Z11" s="1027"/>
      <c r="AA11" s="1027"/>
      <c r="AB11" s="1027"/>
      <c r="AC11" s="1028"/>
      <c r="AD11" s="1023">
        <f>ROUND(R11/F11,0)</f>
        <v>545</v>
      </c>
      <c r="AE11" s="1024"/>
      <c r="AF11" s="1024"/>
      <c r="AG11" s="1024"/>
      <c r="AH11" s="1024"/>
      <c r="AI11" s="1025"/>
      <c r="AJ11" s="499"/>
    </row>
    <row r="12" spans="1:36" s="267" customFormat="1" ht="15.75" customHeight="1">
      <c r="A12" s="1050" t="s">
        <v>173</v>
      </c>
      <c r="B12" s="1050"/>
      <c r="C12" s="1050"/>
      <c r="D12" s="1050"/>
      <c r="E12" s="1050"/>
      <c r="F12" s="1050"/>
      <c r="G12" s="1050"/>
      <c r="H12" s="1050"/>
      <c r="I12" s="1050"/>
      <c r="J12" s="1050"/>
      <c r="K12" s="1050"/>
      <c r="L12" s="1050"/>
      <c r="M12" s="1050"/>
      <c r="N12" s="1050"/>
      <c r="O12" s="1050"/>
      <c r="P12" s="1050"/>
      <c r="Q12" s="1050"/>
      <c r="R12" s="1050"/>
      <c r="S12" s="1050"/>
      <c r="T12" s="1050"/>
      <c r="U12" s="1050"/>
      <c r="V12" s="1050"/>
      <c r="W12" s="1050"/>
      <c r="X12" s="1050"/>
      <c r="Y12" s="1050"/>
      <c r="Z12" s="1050"/>
      <c r="AA12" s="1050"/>
      <c r="AB12" s="1050"/>
      <c r="AC12" s="1050"/>
      <c r="AD12" s="1050"/>
      <c r="AE12" s="1050"/>
      <c r="AF12" s="1050"/>
      <c r="AG12" s="1050"/>
      <c r="AH12" s="1050"/>
      <c r="AI12" s="1050"/>
      <c r="AJ12" s="489"/>
    </row>
    <row r="13" spans="1:36" s="267" customFormat="1" ht="15.75" customHeight="1">
      <c r="A13" s="1050" t="s">
        <v>241</v>
      </c>
      <c r="B13" s="1050"/>
      <c r="C13" s="1050"/>
      <c r="D13" s="1050"/>
      <c r="E13" s="1050"/>
      <c r="F13" s="1050"/>
      <c r="G13" s="1050"/>
      <c r="H13" s="1050"/>
      <c r="I13" s="1050"/>
      <c r="J13" s="1050"/>
      <c r="K13" s="1050"/>
      <c r="L13" s="1050"/>
      <c r="M13" s="1050"/>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489"/>
    </row>
    <row r="14" spans="1:36" ht="11.25" customHeight="1">
      <c r="A14" s="483"/>
      <c r="B14" s="484"/>
      <c r="C14" s="484"/>
      <c r="D14" s="484"/>
      <c r="E14" s="484"/>
      <c r="F14" s="484"/>
      <c r="G14" s="483"/>
      <c r="H14" s="483"/>
      <c r="I14" s="483"/>
      <c r="J14" s="483"/>
      <c r="K14" s="483"/>
      <c r="L14" s="483"/>
      <c r="M14" s="483"/>
      <c r="N14" s="483"/>
      <c r="O14" s="483"/>
      <c r="P14" s="483"/>
      <c r="Q14" s="483"/>
      <c r="R14" s="483"/>
      <c r="S14" s="483"/>
      <c r="T14" s="483"/>
      <c r="U14" s="483"/>
      <c r="V14" s="484"/>
      <c r="W14" s="484"/>
      <c r="X14" s="484"/>
      <c r="Y14" s="484"/>
      <c r="Z14" s="484"/>
      <c r="AA14" s="484"/>
      <c r="AB14" s="484"/>
      <c r="AC14" s="484"/>
      <c r="AD14" s="484"/>
      <c r="AE14" s="484"/>
      <c r="AF14" s="484"/>
      <c r="AG14" s="484"/>
      <c r="AH14" s="484"/>
      <c r="AI14" s="484"/>
      <c r="AJ14" s="485"/>
    </row>
    <row r="15" spans="1:36" ht="11.25" customHeight="1">
      <c r="A15" s="483"/>
      <c r="B15" s="484"/>
      <c r="C15" s="484"/>
      <c r="D15" s="484"/>
      <c r="E15" s="484"/>
      <c r="F15" s="484"/>
      <c r="G15" s="483"/>
      <c r="H15" s="483"/>
      <c r="I15" s="483"/>
      <c r="J15" s="483"/>
      <c r="K15" s="483"/>
      <c r="L15" s="483"/>
      <c r="M15" s="483"/>
      <c r="N15" s="483"/>
      <c r="O15" s="483"/>
      <c r="P15" s="483"/>
      <c r="Q15" s="483"/>
      <c r="R15" s="483"/>
      <c r="S15" s="483"/>
      <c r="T15" s="483"/>
      <c r="U15" s="483"/>
      <c r="V15" s="484"/>
      <c r="W15" s="484"/>
      <c r="X15" s="484"/>
      <c r="Y15" s="484"/>
      <c r="Z15" s="484"/>
      <c r="AA15" s="484"/>
      <c r="AB15" s="484"/>
      <c r="AC15" s="484"/>
      <c r="AD15" s="484"/>
      <c r="AE15" s="484"/>
      <c r="AF15" s="484"/>
      <c r="AG15" s="484"/>
      <c r="AH15" s="484"/>
      <c r="AI15" s="484"/>
      <c r="AJ15" s="485"/>
    </row>
    <row r="16" spans="1:36" s="488" customFormat="1" ht="18" customHeight="1" thickBot="1">
      <c r="A16" s="997" t="s">
        <v>254</v>
      </c>
      <c r="B16" s="997"/>
      <c r="C16" s="997"/>
      <c r="D16" s="997"/>
      <c r="E16" s="997"/>
      <c r="F16" s="997"/>
      <c r="G16" s="997"/>
      <c r="H16" s="997"/>
      <c r="I16" s="997"/>
      <c r="J16" s="997"/>
      <c r="K16" s="997"/>
      <c r="L16" s="997"/>
      <c r="M16" s="997"/>
      <c r="N16" s="997"/>
      <c r="O16" s="997"/>
      <c r="P16" s="997"/>
      <c r="Q16" s="997"/>
      <c r="R16" s="997"/>
      <c r="S16" s="997"/>
      <c r="T16" s="997"/>
      <c r="U16" s="997"/>
      <c r="V16" s="997"/>
      <c r="W16" s="997"/>
      <c r="X16" s="997"/>
      <c r="Y16" s="997"/>
      <c r="Z16" s="997"/>
      <c r="AA16" s="997"/>
      <c r="AB16" s="997"/>
      <c r="AC16" s="997"/>
      <c r="AD16" s="997"/>
      <c r="AE16" s="997"/>
      <c r="AF16" s="997"/>
      <c r="AG16" s="997"/>
      <c r="AH16" s="997"/>
      <c r="AI16" s="997"/>
      <c r="AJ16" s="504"/>
    </row>
    <row r="17" spans="1:36" ht="19.5" customHeight="1">
      <c r="A17" s="998" t="s">
        <v>19</v>
      </c>
      <c r="B17" s="999"/>
      <c r="C17" s="999"/>
      <c r="D17" s="999"/>
      <c r="E17" s="1000"/>
      <c r="F17" s="1002" t="s">
        <v>255</v>
      </c>
      <c r="G17" s="1002"/>
      <c r="H17" s="1002"/>
      <c r="I17" s="1002"/>
      <c r="J17" s="1003"/>
      <c r="K17" s="1001" t="s">
        <v>235</v>
      </c>
      <c r="L17" s="1002"/>
      <c r="M17" s="1002"/>
      <c r="N17" s="1002"/>
      <c r="O17" s="1002"/>
      <c r="P17" s="1002"/>
      <c r="Q17" s="1003"/>
      <c r="R17" s="1001" t="s">
        <v>242</v>
      </c>
      <c r="S17" s="1002"/>
      <c r="T17" s="1002"/>
      <c r="U17" s="1002"/>
      <c r="V17" s="1002"/>
      <c r="W17" s="1003"/>
      <c r="X17" s="1001" t="s">
        <v>256</v>
      </c>
      <c r="Y17" s="1002"/>
      <c r="Z17" s="1002"/>
      <c r="AA17" s="1002"/>
      <c r="AB17" s="1002"/>
      <c r="AC17" s="1003"/>
      <c r="AD17" s="1058" t="s">
        <v>243</v>
      </c>
      <c r="AE17" s="1059"/>
      <c r="AF17" s="1059"/>
      <c r="AG17" s="1059"/>
      <c r="AH17" s="1059"/>
      <c r="AI17" s="1060"/>
      <c r="AJ17" s="489"/>
    </row>
    <row r="18" spans="1:36" ht="11.25" customHeight="1">
      <c r="A18" s="490"/>
      <c r="B18" s="491"/>
      <c r="C18" s="491"/>
      <c r="D18" s="491"/>
      <c r="E18" s="492"/>
      <c r="F18" s="1005"/>
      <c r="G18" s="1005"/>
      <c r="H18" s="1005"/>
      <c r="I18" s="1005"/>
      <c r="J18" s="1006"/>
      <c r="K18" s="1004"/>
      <c r="L18" s="1005"/>
      <c r="M18" s="1005"/>
      <c r="N18" s="1005"/>
      <c r="O18" s="1005"/>
      <c r="P18" s="1005"/>
      <c r="Q18" s="1006"/>
      <c r="R18" s="1004"/>
      <c r="S18" s="1005"/>
      <c r="T18" s="1005"/>
      <c r="U18" s="1005"/>
      <c r="V18" s="1005"/>
      <c r="W18" s="1006"/>
      <c r="X18" s="1004"/>
      <c r="Y18" s="1005"/>
      <c r="Z18" s="1005"/>
      <c r="AA18" s="1005"/>
      <c r="AB18" s="1005"/>
      <c r="AC18" s="1006"/>
      <c r="AD18" s="1061"/>
      <c r="AE18" s="1062"/>
      <c r="AF18" s="1062"/>
      <c r="AG18" s="1062"/>
      <c r="AH18" s="1062"/>
      <c r="AI18" s="1063"/>
      <c r="AJ18" s="489"/>
    </row>
    <row r="19" spans="1:36" ht="19.5" customHeight="1" thickBot="1">
      <c r="A19" s="1010" t="s">
        <v>257</v>
      </c>
      <c r="B19" s="1011"/>
      <c r="C19" s="1011"/>
      <c r="D19" s="1011"/>
      <c r="E19" s="1012"/>
      <c r="F19" s="1016" t="s">
        <v>238</v>
      </c>
      <c r="G19" s="1016"/>
      <c r="H19" s="1016"/>
      <c r="I19" s="1016"/>
      <c r="J19" s="1017"/>
      <c r="K19" s="494"/>
      <c r="L19" s="1013" t="s">
        <v>239</v>
      </c>
      <c r="M19" s="1013"/>
      <c r="N19" s="1013"/>
      <c r="O19" s="1013"/>
      <c r="P19" s="1013"/>
      <c r="Q19" s="1014"/>
      <c r="R19" s="1015" t="s">
        <v>253</v>
      </c>
      <c r="S19" s="1016"/>
      <c r="T19" s="1016"/>
      <c r="U19" s="1016"/>
      <c r="V19" s="1016"/>
      <c r="W19" s="1017"/>
      <c r="X19" s="1015" t="s">
        <v>240</v>
      </c>
      <c r="Y19" s="1016"/>
      <c r="Z19" s="1016"/>
      <c r="AA19" s="1016"/>
      <c r="AB19" s="1016"/>
      <c r="AC19" s="1017"/>
      <c r="AD19" s="1015" t="s">
        <v>253</v>
      </c>
      <c r="AE19" s="1016"/>
      <c r="AF19" s="1016"/>
      <c r="AG19" s="1016"/>
      <c r="AH19" s="1016"/>
      <c r="AI19" s="1064"/>
      <c r="AJ19" s="496"/>
    </row>
    <row r="20" spans="1:36" s="155" customFormat="1" ht="19.5" customHeight="1">
      <c r="A20" s="1007">
        <v>20</v>
      </c>
      <c r="B20" s="1008"/>
      <c r="C20" s="1008"/>
      <c r="D20" s="1008"/>
      <c r="E20" s="1009"/>
      <c r="F20" s="1054">
        <v>34446</v>
      </c>
      <c r="G20" s="1052"/>
      <c r="H20" s="1052"/>
      <c r="I20" s="1052"/>
      <c r="J20" s="505"/>
      <c r="K20" s="1065">
        <v>4550971500</v>
      </c>
      <c r="L20" s="1066"/>
      <c r="M20" s="1066"/>
      <c r="N20" s="1066"/>
      <c r="O20" s="1066"/>
      <c r="P20" s="1066"/>
      <c r="Q20" s="1067"/>
      <c r="R20" s="1051">
        <v>6742271</v>
      </c>
      <c r="S20" s="1052"/>
      <c r="T20" s="1052"/>
      <c r="U20" s="1052"/>
      <c r="V20" s="1052"/>
      <c r="W20" s="506"/>
      <c r="X20" s="1041">
        <v>132119</v>
      </c>
      <c r="Y20" s="1068"/>
      <c r="Z20" s="1068"/>
      <c r="AA20" s="1068"/>
      <c r="AB20" s="1068"/>
      <c r="AC20" s="1043"/>
      <c r="AD20" s="1159">
        <v>196</v>
      </c>
      <c r="AE20" s="1036"/>
      <c r="AF20" s="1036"/>
      <c r="AG20" s="1036"/>
      <c r="AH20" s="1036"/>
      <c r="AI20" s="1037"/>
      <c r="AJ20" s="499"/>
    </row>
    <row r="21" spans="1:36" s="155" customFormat="1" ht="19.5" customHeight="1">
      <c r="A21" s="992">
        <v>21</v>
      </c>
      <c r="B21" s="1018"/>
      <c r="C21" s="1018"/>
      <c r="D21" s="1018"/>
      <c r="E21" s="1019"/>
      <c r="F21" s="1055">
        <v>34999</v>
      </c>
      <c r="G21" s="1053"/>
      <c r="H21" s="1053"/>
      <c r="I21" s="1053"/>
      <c r="J21" s="507"/>
      <c r="K21" s="1048">
        <v>4502267900</v>
      </c>
      <c r="L21" s="1049"/>
      <c r="M21" s="1049"/>
      <c r="N21" s="1049"/>
      <c r="O21" s="1049"/>
      <c r="P21" s="1049"/>
      <c r="Q21" s="1046"/>
      <c r="R21" s="1034">
        <v>6817269</v>
      </c>
      <c r="S21" s="1053"/>
      <c r="T21" s="1053"/>
      <c r="U21" s="1053"/>
      <c r="V21" s="1053"/>
      <c r="W21" s="508"/>
      <c r="X21" s="1044">
        <v>128640</v>
      </c>
      <c r="Y21" s="1045"/>
      <c r="Z21" s="1045"/>
      <c r="AA21" s="1045"/>
      <c r="AB21" s="1045"/>
      <c r="AC21" s="1046"/>
      <c r="AD21" s="1038">
        <v>195</v>
      </c>
      <c r="AE21" s="1039"/>
      <c r="AF21" s="1039"/>
      <c r="AG21" s="1039"/>
      <c r="AH21" s="1039"/>
      <c r="AI21" s="1040"/>
      <c r="AJ21" s="499"/>
    </row>
    <row r="22" spans="1:36" s="155" customFormat="1" ht="19.5" customHeight="1">
      <c r="A22" s="992">
        <v>22</v>
      </c>
      <c r="B22" s="1018"/>
      <c r="C22" s="1018"/>
      <c r="D22" s="1018"/>
      <c r="E22" s="1019"/>
      <c r="F22" s="1055">
        <v>35589</v>
      </c>
      <c r="G22" s="1053"/>
      <c r="H22" s="1053"/>
      <c r="I22" s="1053"/>
      <c r="J22" s="500"/>
      <c r="K22" s="1048">
        <v>4664254800</v>
      </c>
      <c r="L22" s="1049"/>
      <c r="M22" s="1049"/>
      <c r="N22" s="1049"/>
      <c r="O22" s="1049"/>
      <c r="P22" s="1049"/>
      <c r="Q22" s="1046"/>
      <c r="R22" s="1034">
        <v>6917858</v>
      </c>
      <c r="S22" s="1053"/>
      <c r="T22" s="1053"/>
      <c r="U22" s="1053"/>
      <c r="V22" s="1053"/>
      <c r="W22" s="508"/>
      <c r="X22" s="1069">
        <f>ROUND(K22/F22,0)</f>
        <v>131059</v>
      </c>
      <c r="Y22" s="1070"/>
      <c r="Z22" s="1070"/>
      <c r="AA22" s="1070"/>
      <c r="AB22" s="1070"/>
      <c r="AC22" s="1046"/>
      <c r="AD22" s="1038">
        <v>194</v>
      </c>
      <c r="AE22" s="1039"/>
      <c r="AF22" s="1039"/>
      <c r="AG22" s="1039"/>
      <c r="AH22" s="1039"/>
      <c r="AI22" s="1040"/>
      <c r="AJ22" s="499"/>
    </row>
    <row r="23" spans="1:36" s="155" customFormat="1" ht="19.5" customHeight="1">
      <c r="A23" s="992">
        <v>23</v>
      </c>
      <c r="B23" s="1018"/>
      <c r="C23" s="1018"/>
      <c r="D23" s="1018"/>
      <c r="E23" s="1019"/>
      <c r="F23" s="1055">
        <v>36124</v>
      </c>
      <c r="G23" s="1053"/>
      <c r="H23" s="1053"/>
      <c r="I23" s="1053"/>
      <c r="J23" s="509"/>
      <c r="K23" s="1048">
        <v>4821413800</v>
      </c>
      <c r="L23" s="1049"/>
      <c r="M23" s="1049"/>
      <c r="N23" s="1049"/>
      <c r="O23" s="1049"/>
      <c r="P23" s="1049"/>
      <c r="Q23" s="1046"/>
      <c r="R23" s="1034">
        <v>6994845</v>
      </c>
      <c r="S23" s="1053"/>
      <c r="T23" s="1053"/>
      <c r="U23" s="1053"/>
      <c r="V23" s="1053"/>
      <c r="W23" s="510"/>
      <c r="X23" s="1044">
        <v>133468</v>
      </c>
      <c r="Y23" s="1045"/>
      <c r="Z23" s="1045"/>
      <c r="AA23" s="1045"/>
      <c r="AB23" s="1045"/>
      <c r="AC23" s="1046"/>
      <c r="AD23" s="1038">
        <v>194</v>
      </c>
      <c r="AE23" s="1039"/>
      <c r="AF23" s="1039"/>
      <c r="AG23" s="1039"/>
      <c r="AH23" s="1039"/>
      <c r="AI23" s="1040"/>
      <c r="AJ23" s="499"/>
    </row>
    <row r="24" spans="1:36" s="155" customFormat="1" ht="19.5" customHeight="1" thickBot="1">
      <c r="A24" s="1020">
        <v>24</v>
      </c>
      <c r="B24" s="1021"/>
      <c r="C24" s="1021"/>
      <c r="D24" s="1021"/>
      <c r="E24" s="1022"/>
      <c r="F24" s="1033">
        <v>36889</v>
      </c>
      <c r="G24" s="1033"/>
      <c r="H24" s="1033"/>
      <c r="I24" s="1033"/>
      <c r="J24" s="511"/>
      <c r="K24" s="1029">
        <v>4455484600</v>
      </c>
      <c r="L24" s="1030"/>
      <c r="M24" s="1030"/>
      <c r="N24" s="1030"/>
      <c r="O24" s="1030"/>
      <c r="P24" s="1030"/>
      <c r="Q24" s="1028"/>
      <c r="R24" s="1031">
        <v>7111266</v>
      </c>
      <c r="S24" s="1103"/>
      <c r="T24" s="1103"/>
      <c r="U24" s="1103"/>
      <c r="V24" s="1103"/>
      <c r="W24" s="512"/>
      <c r="X24" s="1026">
        <v>120781</v>
      </c>
      <c r="Y24" s="1027"/>
      <c r="Z24" s="1027"/>
      <c r="AA24" s="1027"/>
      <c r="AB24" s="1027"/>
      <c r="AC24" s="1028"/>
      <c r="AD24" s="1023">
        <v>193</v>
      </c>
      <c r="AE24" s="1024"/>
      <c r="AF24" s="1024"/>
      <c r="AG24" s="1024"/>
      <c r="AH24" s="1024"/>
      <c r="AI24" s="1025"/>
      <c r="AJ24" s="499"/>
    </row>
    <row r="25" spans="1:36" s="268" customFormat="1" ht="15.75" customHeight="1">
      <c r="A25" s="1050" t="s">
        <v>173</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489"/>
    </row>
    <row r="26" spans="1:36" s="268" customFormat="1" ht="16.5" customHeight="1">
      <c r="A26" s="1050" t="s">
        <v>275</v>
      </c>
      <c r="B26" s="1050"/>
      <c r="C26" s="1050"/>
      <c r="D26" s="1050"/>
      <c r="E26" s="1050"/>
      <c r="F26" s="1050"/>
      <c r="G26" s="1050"/>
      <c r="H26" s="1050"/>
      <c r="I26" s="1050"/>
      <c r="J26" s="1050"/>
      <c r="K26" s="1050"/>
      <c r="L26" s="1050"/>
      <c r="M26" s="1050"/>
      <c r="N26" s="1050"/>
      <c r="O26" s="1050"/>
      <c r="P26" s="1050"/>
      <c r="Q26" s="1050"/>
      <c r="R26" s="1050"/>
      <c r="S26" s="1050"/>
      <c r="T26" s="1050"/>
      <c r="U26" s="1050"/>
      <c r="V26" s="1050"/>
      <c r="W26" s="1050"/>
      <c r="X26" s="1050"/>
      <c r="Y26" s="1050"/>
      <c r="Z26" s="1050"/>
      <c r="AA26" s="1050"/>
      <c r="AB26" s="1050"/>
      <c r="AC26" s="1050"/>
      <c r="AD26" s="1050"/>
      <c r="AE26" s="1050"/>
      <c r="AF26" s="1050"/>
      <c r="AG26" s="1050"/>
      <c r="AH26" s="1050"/>
      <c r="AI26" s="1050"/>
      <c r="AJ26" s="489"/>
    </row>
    <row r="27" spans="1:36" ht="13.5" customHeight="1">
      <c r="A27" s="483"/>
      <c r="B27" s="484"/>
      <c r="C27" s="484"/>
      <c r="D27" s="484"/>
      <c r="E27" s="484"/>
      <c r="F27" s="484"/>
      <c r="G27" s="483"/>
      <c r="H27" s="483"/>
      <c r="I27" s="483"/>
      <c r="J27" s="483"/>
      <c r="K27" s="483"/>
      <c r="L27" s="483"/>
      <c r="M27" s="483"/>
      <c r="N27" s="483"/>
      <c r="O27" s="483"/>
      <c r="P27" s="483"/>
      <c r="Q27" s="483"/>
      <c r="R27" s="483"/>
      <c r="S27" s="483"/>
      <c r="T27" s="483"/>
      <c r="U27" s="483"/>
      <c r="V27" s="484"/>
      <c r="W27" s="484"/>
      <c r="X27" s="484"/>
      <c r="Y27" s="484"/>
      <c r="Z27" s="484"/>
      <c r="AA27" s="484"/>
      <c r="AB27" s="484"/>
      <c r="AC27" s="484"/>
      <c r="AD27" s="484"/>
      <c r="AE27" s="484"/>
      <c r="AF27" s="484"/>
      <c r="AG27" s="484"/>
      <c r="AH27" s="484"/>
      <c r="AI27" s="484"/>
      <c r="AJ27" s="485"/>
    </row>
    <row r="28" spans="1:36" ht="15.75" customHeight="1">
      <c r="A28" s="483"/>
      <c r="B28" s="484"/>
      <c r="C28" s="484"/>
      <c r="D28" s="484"/>
      <c r="E28" s="484"/>
      <c r="F28" s="484"/>
      <c r="G28" s="483"/>
      <c r="H28" s="483"/>
      <c r="I28" s="483"/>
      <c r="J28" s="483"/>
      <c r="K28" s="483"/>
      <c r="L28" s="483"/>
      <c r="M28" s="483"/>
      <c r="N28" s="483"/>
      <c r="O28" s="483"/>
      <c r="P28" s="483"/>
      <c r="Q28" s="483"/>
      <c r="R28" s="483"/>
      <c r="S28" s="483"/>
      <c r="T28" s="483"/>
      <c r="U28" s="483"/>
      <c r="V28" s="484"/>
      <c r="W28" s="484"/>
      <c r="X28" s="484"/>
      <c r="Y28" s="484"/>
      <c r="Z28" s="484"/>
      <c r="AA28" s="484"/>
      <c r="AB28" s="484"/>
      <c r="AC28" s="484"/>
      <c r="AD28" s="484"/>
      <c r="AE28" s="484"/>
      <c r="AF28" s="484"/>
      <c r="AG28" s="484"/>
      <c r="AH28" s="484"/>
      <c r="AI28" s="484"/>
      <c r="AJ28" s="485"/>
    </row>
    <row r="29" spans="1:36" ht="16.5" customHeight="1">
      <c r="A29" s="996" t="s">
        <v>258</v>
      </c>
      <c r="B29" s="996"/>
      <c r="C29" s="996"/>
      <c r="D29" s="996"/>
      <c r="E29" s="996"/>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152"/>
    </row>
    <row r="30" spans="1:36" ht="15.75" customHeight="1">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row>
    <row r="31" spans="1:36" s="488" customFormat="1" ht="18" customHeight="1" thickBot="1">
      <c r="A31" s="513" t="s">
        <v>22</v>
      </c>
      <c r="B31" s="486"/>
      <c r="C31" s="486"/>
      <c r="D31" s="486"/>
      <c r="E31" s="486"/>
      <c r="F31" s="486"/>
      <c r="G31" s="514"/>
      <c r="H31" s="514"/>
      <c r="I31" s="514"/>
      <c r="J31" s="514"/>
      <c r="K31" s="514"/>
      <c r="L31" s="514"/>
      <c r="M31" s="514"/>
      <c r="N31" s="514"/>
      <c r="O31" s="514"/>
      <c r="P31" s="514"/>
      <c r="Q31" s="514"/>
      <c r="R31" s="514"/>
      <c r="S31" s="514"/>
      <c r="T31" s="514"/>
      <c r="U31" s="514"/>
      <c r="V31" s="486"/>
      <c r="W31" s="486"/>
      <c r="X31" s="486"/>
      <c r="Y31" s="486"/>
      <c r="Z31" s="486"/>
      <c r="AA31" s="486"/>
      <c r="AB31" s="486"/>
      <c r="AC31" s="486"/>
      <c r="AD31" s="486"/>
      <c r="AE31" s="486"/>
      <c r="AF31" s="486"/>
      <c r="AG31" s="486"/>
      <c r="AH31" s="486"/>
      <c r="AI31" s="486"/>
      <c r="AJ31" s="487"/>
    </row>
    <row r="32" spans="1:36" ht="20.25" customHeight="1">
      <c r="A32" s="998" t="s">
        <v>19</v>
      </c>
      <c r="B32" s="999"/>
      <c r="C32" s="999"/>
      <c r="D32" s="1077"/>
      <c r="E32" s="1078"/>
      <c r="F32" s="1100" t="s">
        <v>259</v>
      </c>
      <c r="G32" s="1101"/>
      <c r="H32" s="1101"/>
      <c r="I32" s="1101"/>
      <c r="J32" s="1101"/>
      <c r="K32" s="1101"/>
      <c r="L32" s="1101"/>
      <c r="M32" s="1101"/>
      <c r="N32" s="1101"/>
      <c r="O32" s="1101"/>
      <c r="P32" s="1101"/>
      <c r="Q32" s="1101"/>
      <c r="R32" s="1101"/>
      <c r="S32" s="1101"/>
      <c r="T32" s="1147"/>
      <c r="U32" s="1100" t="s">
        <v>260</v>
      </c>
      <c r="V32" s="1101"/>
      <c r="W32" s="1101"/>
      <c r="X32" s="1101"/>
      <c r="Y32" s="1101"/>
      <c r="Z32" s="1101"/>
      <c r="AA32" s="1101"/>
      <c r="AB32" s="1101"/>
      <c r="AC32" s="1101"/>
      <c r="AD32" s="1101"/>
      <c r="AE32" s="1101"/>
      <c r="AF32" s="1101"/>
      <c r="AG32" s="1101"/>
      <c r="AH32" s="1101"/>
      <c r="AI32" s="1102"/>
      <c r="AJ32" s="515"/>
    </row>
    <row r="33" spans="1:36" ht="24" customHeight="1">
      <c r="A33" s="1083"/>
      <c r="B33" s="1084"/>
      <c r="C33" s="1084"/>
      <c r="D33" s="493"/>
      <c r="E33" s="516"/>
      <c r="F33" s="1085" t="s">
        <v>261</v>
      </c>
      <c r="G33" s="1057"/>
      <c r="H33" s="1057"/>
      <c r="I33" s="1057"/>
      <c r="J33" s="1057"/>
      <c r="K33" s="1057"/>
      <c r="L33" s="1057"/>
      <c r="M33" s="1057"/>
      <c r="N33" s="1088" t="s">
        <v>262</v>
      </c>
      <c r="O33" s="1057"/>
      <c r="P33" s="1057"/>
      <c r="Q33" s="1057"/>
      <c r="R33" s="1057"/>
      <c r="S33" s="1057"/>
      <c r="T33" s="1089"/>
      <c r="U33" s="1056" t="s">
        <v>261</v>
      </c>
      <c r="V33" s="1057"/>
      <c r="W33" s="1057"/>
      <c r="X33" s="1057"/>
      <c r="Y33" s="1057"/>
      <c r="Z33" s="1057"/>
      <c r="AA33" s="1057"/>
      <c r="AB33" s="1057"/>
      <c r="AC33" s="1088" t="s">
        <v>262</v>
      </c>
      <c r="AD33" s="1057"/>
      <c r="AE33" s="1057"/>
      <c r="AF33" s="1057"/>
      <c r="AG33" s="1057"/>
      <c r="AH33" s="1057"/>
      <c r="AI33" s="1163"/>
      <c r="AJ33" s="517"/>
    </row>
    <row r="34" spans="1:36" ht="17.25" customHeight="1" thickBot="1">
      <c r="A34" s="1010" t="s">
        <v>21</v>
      </c>
      <c r="B34" s="1011"/>
      <c r="C34" s="1011"/>
      <c r="D34" s="495" t="s">
        <v>244</v>
      </c>
      <c r="E34" s="518"/>
      <c r="F34" s="1086" t="s">
        <v>245</v>
      </c>
      <c r="G34" s="1087"/>
      <c r="H34" s="1087"/>
      <c r="I34" s="1087"/>
      <c r="J34" s="1087"/>
      <c r="K34" s="1087"/>
      <c r="L34" s="1087"/>
      <c r="M34" s="1087"/>
      <c r="N34" s="1090" t="s">
        <v>263</v>
      </c>
      <c r="O34" s="1091"/>
      <c r="P34" s="1091"/>
      <c r="Q34" s="1091"/>
      <c r="R34" s="1091"/>
      <c r="S34" s="1091"/>
      <c r="T34" s="1092"/>
      <c r="U34" s="1125" t="s">
        <v>238</v>
      </c>
      <c r="V34" s="1091"/>
      <c r="W34" s="1091"/>
      <c r="X34" s="1091"/>
      <c r="Y34" s="1091"/>
      <c r="Z34" s="1091"/>
      <c r="AA34" s="1091"/>
      <c r="AB34" s="1091"/>
      <c r="AC34" s="1090" t="s">
        <v>264</v>
      </c>
      <c r="AD34" s="1087"/>
      <c r="AE34" s="1087"/>
      <c r="AF34" s="1087"/>
      <c r="AG34" s="1087"/>
      <c r="AH34" s="1087"/>
      <c r="AI34" s="1168"/>
      <c r="AJ34" s="517"/>
    </row>
    <row r="35" spans="1:36" s="155" customFormat="1" ht="19.5" customHeight="1">
      <c r="A35" s="1079">
        <v>20</v>
      </c>
      <c r="B35" s="1080"/>
      <c r="C35" s="1080"/>
      <c r="D35" s="1081"/>
      <c r="E35" s="1082"/>
      <c r="F35" s="1071">
        <v>40347</v>
      </c>
      <c r="G35" s="1072"/>
      <c r="H35" s="1072"/>
      <c r="I35" s="1072"/>
      <c r="J35" s="1072"/>
      <c r="K35" s="1072"/>
      <c r="L35" s="1073"/>
      <c r="M35" s="1073"/>
      <c r="N35" s="1074">
        <v>100.3</v>
      </c>
      <c r="O35" s="1075"/>
      <c r="P35" s="1075"/>
      <c r="Q35" s="1075"/>
      <c r="R35" s="1075"/>
      <c r="S35" s="1075"/>
      <c r="T35" s="1076"/>
      <c r="U35" s="1175">
        <v>38987</v>
      </c>
      <c r="V35" s="1073"/>
      <c r="W35" s="1073"/>
      <c r="X35" s="1073"/>
      <c r="Y35" s="1073"/>
      <c r="Z35" s="1073"/>
      <c r="AA35" s="1073"/>
      <c r="AB35" s="1073"/>
      <c r="AC35" s="1169">
        <v>100.4</v>
      </c>
      <c r="AD35" s="1073"/>
      <c r="AE35" s="1073"/>
      <c r="AF35" s="1073"/>
      <c r="AG35" s="1073"/>
      <c r="AH35" s="1073"/>
      <c r="AI35" s="1170"/>
      <c r="AJ35" s="519"/>
    </row>
    <row r="36" spans="1:36" s="155" customFormat="1" ht="19.5" customHeight="1">
      <c r="A36" s="992">
        <v>21</v>
      </c>
      <c r="B36" s="1018"/>
      <c r="C36" s="1018"/>
      <c r="D36" s="994"/>
      <c r="E36" s="995"/>
      <c r="F36" s="1098">
        <v>40979</v>
      </c>
      <c r="G36" s="1099"/>
      <c r="H36" s="1099"/>
      <c r="I36" s="1099"/>
      <c r="J36" s="1099"/>
      <c r="K36" s="1099"/>
      <c r="L36" s="1097"/>
      <c r="M36" s="1097"/>
      <c r="N36" s="1093">
        <f>F36/F35*100</f>
        <v>101.5664113812675</v>
      </c>
      <c r="O36" s="1094"/>
      <c r="P36" s="1094"/>
      <c r="Q36" s="1094"/>
      <c r="R36" s="1094"/>
      <c r="S36" s="1094"/>
      <c r="T36" s="1095"/>
      <c r="U36" s="1096">
        <v>39616</v>
      </c>
      <c r="V36" s="1097"/>
      <c r="W36" s="1097"/>
      <c r="X36" s="1097"/>
      <c r="Y36" s="1097"/>
      <c r="Z36" s="1097"/>
      <c r="AA36" s="1097"/>
      <c r="AB36" s="1097"/>
      <c r="AC36" s="1171">
        <v>101.6</v>
      </c>
      <c r="AD36" s="1097"/>
      <c r="AE36" s="1097"/>
      <c r="AF36" s="1097"/>
      <c r="AG36" s="1097"/>
      <c r="AH36" s="1097"/>
      <c r="AI36" s="1172"/>
      <c r="AJ36" s="519"/>
    </row>
    <row r="37" spans="1:36" s="155" customFormat="1" ht="19.5" customHeight="1">
      <c r="A37" s="992">
        <v>22</v>
      </c>
      <c r="B37" s="993"/>
      <c r="C37" s="993"/>
      <c r="D37" s="994"/>
      <c r="E37" s="995"/>
      <c r="F37" s="1098">
        <v>41594</v>
      </c>
      <c r="G37" s="1099"/>
      <c r="H37" s="1099"/>
      <c r="I37" s="1099"/>
      <c r="J37" s="1099"/>
      <c r="K37" s="1099"/>
      <c r="L37" s="1099"/>
      <c r="M37" s="1097"/>
      <c r="N37" s="1093">
        <f>F37/F36*100</f>
        <v>101.50076868640035</v>
      </c>
      <c r="O37" s="1094"/>
      <c r="P37" s="1094"/>
      <c r="Q37" s="1094"/>
      <c r="R37" s="1094"/>
      <c r="S37" s="1094"/>
      <c r="T37" s="1095"/>
      <c r="U37" s="1096">
        <v>40250</v>
      </c>
      <c r="V37" s="1097"/>
      <c r="W37" s="1097"/>
      <c r="X37" s="1097"/>
      <c r="Y37" s="1097"/>
      <c r="Z37" s="1097"/>
      <c r="AA37" s="1097"/>
      <c r="AB37" s="1097"/>
      <c r="AC37" s="1093">
        <v>101.6</v>
      </c>
      <c r="AD37" s="1097"/>
      <c r="AE37" s="1097"/>
      <c r="AF37" s="1097"/>
      <c r="AG37" s="1097"/>
      <c r="AH37" s="1097"/>
      <c r="AI37" s="1172"/>
      <c r="AJ37" s="519"/>
    </row>
    <row r="38" spans="1:36" s="155" customFormat="1" ht="19.5" customHeight="1">
      <c r="A38" s="992">
        <v>23</v>
      </c>
      <c r="B38" s="993"/>
      <c r="C38" s="993"/>
      <c r="D38" s="994"/>
      <c r="E38" s="995"/>
      <c r="F38" s="1098">
        <v>42176</v>
      </c>
      <c r="G38" s="1099"/>
      <c r="H38" s="1099"/>
      <c r="I38" s="1099"/>
      <c r="J38" s="1099"/>
      <c r="K38" s="1099"/>
      <c r="L38" s="1099"/>
      <c r="M38" s="1097"/>
      <c r="N38" s="1093">
        <f>F38/F37*100</f>
        <v>101.39924027503966</v>
      </c>
      <c r="O38" s="1094"/>
      <c r="P38" s="1094"/>
      <c r="Q38" s="1094"/>
      <c r="R38" s="1094"/>
      <c r="S38" s="1094"/>
      <c r="T38" s="1095"/>
      <c r="U38" s="1096">
        <v>40830</v>
      </c>
      <c r="V38" s="1097"/>
      <c r="W38" s="1097"/>
      <c r="X38" s="1097"/>
      <c r="Y38" s="1097"/>
      <c r="Z38" s="1097"/>
      <c r="AA38" s="1097"/>
      <c r="AB38" s="1097"/>
      <c r="AC38" s="1093">
        <v>101.4</v>
      </c>
      <c r="AD38" s="1097"/>
      <c r="AE38" s="1097"/>
      <c r="AF38" s="1097"/>
      <c r="AG38" s="1097"/>
      <c r="AH38" s="1097"/>
      <c r="AI38" s="1172"/>
      <c r="AJ38" s="519"/>
    </row>
    <row r="39" spans="1:36" s="155" customFormat="1" ht="19.5" customHeight="1" thickBot="1">
      <c r="A39" s="1020">
        <v>24</v>
      </c>
      <c r="B39" s="1104"/>
      <c r="C39" s="1104"/>
      <c r="D39" s="1105"/>
      <c r="E39" s="1106"/>
      <c r="F39" s="1107">
        <v>42394</v>
      </c>
      <c r="G39" s="1108"/>
      <c r="H39" s="1108"/>
      <c r="I39" s="1108"/>
      <c r="J39" s="1108"/>
      <c r="K39" s="1108"/>
      <c r="L39" s="1108"/>
      <c r="M39" s="1109"/>
      <c r="N39" s="1110">
        <v>100.5</v>
      </c>
      <c r="O39" s="1111"/>
      <c r="P39" s="1111"/>
      <c r="Q39" s="1111"/>
      <c r="R39" s="1111"/>
      <c r="S39" s="1111"/>
      <c r="T39" s="1112"/>
      <c r="U39" s="1167">
        <v>41059</v>
      </c>
      <c r="V39" s="1109"/>
      <c r="W39" s="1109"/>
      <c r="X39" s="1109"/>
      <c r="Y39" s="1109"/>
      <c r="Z39" s="1109"/>
      <c r="AA39" s="1109"/>
      <c r="AB39" s="1109"/>
      <c r="AC39" s="1173">
        <v>100.6</v>
      </c>
      <c r="AD39" s="1109"/>
      <c r="AE39" s="1109"/>
      <c r="AF39" s="1109"/>
      <c r="AG39" s="1109"/>
      <c r="AH39" s="1109"/>
      <c r="AI39" s="1174"/>
      <c r="AJ39" s="519"/>
    </row>
    <row r="40" spans="1:36" s="268" customFormat="1" ht="16.5" customHeight="1">
      <c r="A40" s="1050" t="s">
        <v>246</v>
      </c>
      <c r="B40" s="1050"/>
      <c r="C40" s="1050"/>
      <c r="D40" s="1050"/>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c r="AE40" s="1050"/>
      <c r="AF40" s="1050"/>
      <c r="AG40" s="1050"/>
      <c r="AH40" s="1050"/>
      <c r="AI40" s="1050"/>
      <c r="AJ40" s="489"/>
    </row>
    <row r="41" spans="1:36" s="268" customFormat="1" ht="16.5" customHeight="1">
      <c r="A41" s="1050" t="s">
        <v>265</v>
      </c>
      <c r="B41" s="1050"/>
      <c r="C41" s="1050"/>
      <c r="D41" s="1050"/>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489"/>
    </row>
    <row r="42" spans="1:36" s="268" customFormat="1" ht="16.5" customHeight="1">
      <c r="A42" s="1050" t="s">
        <v>266</v>
      </c>
      <c r="B42" s="1050"/>
      <c r="C42" s="1050"/>
      <c r="D42" s="1050"/>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489"/>
    </row>
    <row r="43" spans="1:36" ht="7.5" customHeight="1">
      <c r="A43" s="483"/>
      <c r="B43" s="484"/>
      <c r="C43" s="484"/>
      <c r="D43" s="484"/>
      <c r="E43" s="484"/>
      <c r="F43" s="484"/>
      <c r="G43" s="483"/>
      <c r="H43" s="483"/>
      <c r="I43" s="483"/>
      <c r="J43" s="483"/>
      <c r="K43" s="483"/>
      <c r="L43" s="483"/>
      <c r="M43" s="483"/>
      <c r="N43" s="483"/>
      <c r="O43" s="483"/>
      <c r="P43" s="483"/>
      <c r="Q43" s="483"/>
      <c r="R43" s="483"/>
      <c r="S43" s="1116"/>
      <c r="T43" s="1117"/>
      <c r="U43" s="1117"/>
      <c r="V43" s="1117"/>
      <c r="W43" s="1117"/>
      <c r="X43" s="1117"/>
      <c r="Y43" s="1117"/>
      <c r="Z43" s="1117"/>
      <c r="AA43" s="1116"/>
      <c r="AB43" s="1118"/>
      <c r="AC43" s="1118"/>
      <c r="AD43" s="1118"/>
      <c r="AE43" s="1118"/>
      <c r="AF43" s="1118"/>
      <c r="AG43" s="1118"/>
      <c r="AH43" s="1118"/>
      <c r="AI43" s="1118"/>
      <c r="AJ43" s="485"/>
    </row>
    <row r="44" spans="1:36" ht="13.5" customHeight="1">
      <c r="A44" s="483"/>
      <c r="B44" s="484"/>
      <c r="C44" s="484"/>
      <c r="D44" s="484"/>
      <c r="E44" s="484"/>
      <c r="F44" s="484"/>
      <c r="G44" s="483"/>
      <c r="H44" s="483"/>
      <c r="I44" s="483"/>
      <c r="J44" s="483"/>
      <c r="K44" s="520"/>
      <c r="L44" s="483"/>
      <c r="M44" s="483"/>
      <c r="N44" s="483"/>
      <c r="O44" s="483"/>
      <c r="P44" s="520"/>
      <c r="Q44" s="520"/>
      <c r="R44" s="520"/>
      <c r="S44" s="520"/>
      <c r="T44" s="520"/>
      <c r="U44" s="483"/>
      <c r="V44" s="484"/>
      <c r="W44" s="484"/>
      <c r="X44" s="484"/>
      <c r="Y44" s="484"/>
      <c r="Z44" s="484"/>
      <c r="AA44" s="484"/>
      <c r="AB44" s="484"/>
      <c r="AC44" s="484"/>
      <c r="AD44" s="484"/>
      <c r="AE44" s="484"/>
      <c r="AF44" s="484"/>
      <c r="AG44" s="484"/>
      <c r="AH44" s="484"/>
      <c r="AI44" s="484"/>
      <c r="AJ44" s="485"/>
    </row>
    <row r="45" spans="1:36" s="488" customFormat="1" ht="18" customHeight="1" thickBot="1">
      <c r="A45" s="997" t="s">
        <v>25</v>
      </c>
      <c r="B45" s="997"/>
      <c r="C45" s="997"/>
      <c r="D45" s="997"/>
      <c r="E45" s="997"/>
      <c r="F45" s="997"/>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7"/>
      <c r="AJ45" s="504"/>
    </row>
    <row r="46" spans="1:36" ht="21" customHeight="1">
      <c r="A46" s="998" t="s">
        <v>19</v>
      </c>
      <c r="B46" s="999"/>
      <c r="C46" s="999"/>
      <c r="D46" s="999"/>
      <c r="E46" s="1119"/>
      <c r="F46" s="521"/>
      <c r="G46" s="521"/>
      <c r="H46" s="1113" t="s">
        <v>26</v>
      </c>
      <c r="I46" s="1113"/>
      <c r="J46" s="1113"/>
      <c r="K46" s="1113"/>
      <c r="L46" s="1113"/>
      <c r="M46" s="1113"/>
      <c r="N46" s="521"/>
      <c r="O46" s="521"/>
      <c r="P46" s="522"/>
      <c r="Q46" s="521"/>
      <c r="R46" s="1113" t="s">
        <v>267</v>
      </c>
      <c r="S46" s="1113"/>
      <c r="T46" s="1113"/>
      <c r="U46" s="1113"/>
      <c r="V46" s="1113"/>
      <c r="W46" s="1113"/>
      <c r="X46" s="521"/>
      <c r="Y46" s="523"/>
      <c r="Z46" s="1100" t="s">
        <v>268</v>
      </c>
      <c r="AA46" s="1114"/>
      <c r="AB46" s="1114"/>
      <c r="AC46" s="1114"/>
      <c r="AD46" s="1114"/>
      <c r="AE46" s="1114"/>
      <c r="AF46" s="1114"/>
      <c r="AG46" s="1114"/>
      <c r="AH46" s="1114"/>
      <c r="AI46" s="1115"/>
      <c r="AJ46" s="515"/>
    </row>
    <row r="47" spans="1:36" ht="23.25" customHeight="1">
      <c r="A47" s="1083"/>
      <c r="B47" s="1084"/>
      <c r="C47" s="1084"/>
      <c r="D47" s="1084"/>
      <c r="E47" s="1120"/>
      <c r="F47" s="1085" t="s">
        <v>269</v>
      </c>
      <c r="G47" s="1088"/>
      <c r="H47" s="1088"/>
      <c r="I47" s="1088"/>
      <c r="J47" s="1088"/>
      <c r="K47" s="1088" t="s">
        <v>270</v>
      </c>
      <c r="L47" s="1088"/>
      <c r="M47" s="1088"/>
      <c r="N47" s="1088"/>
      <c r="O47" s="1121"/>
      <c r="P47" s="1056" t="s">
        <v>269</v>
      </c>
      <c r="Q47" s="1088"/>
      <c r="R47" s="1088"/>
      <c r="S47" s="1088"/>
      <c r="T47" s="1088"/>
      <c r="U47" s="1088" t="s">
        <v>270</v>
      </c>
      <c r="V47" s="1088"/>
      <c r="W47" s="1088"/>
      <c r="X47" s="1088"/>
      <c r="Y47" s="1121"/>
      <c r="Z47" s="1056" t="s">
        <v>269</v>
      </c>
      <c r="AA47" s="1088"/>
      <c r="AB47" s="1088"/>
      <c r="AC47" s="1088"/>
      <c r="AD47" s="1088"/>
      <c r="AE47" s="1088" t="s">
        <v>270</v>
      </c>
      <c r="AF47" s="1057"/>
      <c r="AG47" s="1057"/>
      <c r="AH47" s="1057"/>
      <c r="AI47" s="1163"/>
      <c r="AJ47" s="524"/>
    </row>
    <row r="48" spans="1:36" ht="16.5" customHeight="1" thickBot="1">
      <c r="A48" s="1010" t="s">
        <v>21</v>
      </c>
      <c r="B48" s="1011"/>
      <c r="C48" s="1011"/>
      <c r="D48" s="1011"/>
      <c r="E48" s="1122"/>
      <c r="F48" s="1086" t="s">
        <v>247</v>
      </c>
      <c r="G48" s="1090"/>
      <c r="H48" s="1090"/>
      <c r="I48" s="1090"/>
      <c r="J48" s="1090"/>
      <c r="K48" s="1123" t="s">
        <v>271</v>
      </c>
      <c r="L48" s="1123"/>
      <c r="M48" s="1123"/>
      <c r="N48" s="1123"/>
      <c r="O48" s="1124"/>
      <c r="P48" s="1125" t="s">
        <v>247</v>
      </c>
      <c r="Q48" s="1090"/>
      <c r="R48" s="1090"/>
      <c r="S48" s="1090"/>
      <c r="T48" s="1090"/>
      <c r="U48" s="1123" t="s">
        <v>271</v>
      </c>
      <c r="V48" s="1123"/>
      <c r="W48" s="1123"/>
      <c r="X48" s="1123"/>
      <c r="Y48" s="1124"/>
      <c r="Z48" s="1125" t="s">
        <v>247</v>
      </c>
      <c r="AA48" s="1090"/>
      <c r="AB48" s="1090"/>
      <c r="AC48" s="1090"/>
      <c r="AD48" s="1090"/>
      <c r="AE48" s="525"/>
      <c r="AF48" s="1160" t="s">
        <v>272</v>
      </c>
      <c r="AG48" s="1160"/>
      <c r="AH48" s="1161"/>
      <c r="AI48" s="1162"/>
      <c r="AJ48" s="526"/>
    </row>
    <row r="49" spans="1:36" s="155" customFormat="1" ht="19.5" customHeight="1">
      <c r="A49" s="1079">
        <v>20</v>
      </c>
      <c r="B49" s="1080"/>
      <c r="C49" s="1080"/>
      <c r="D49" s="1080"/>
      <c r="E49" s="1128"/>
      <c r="F49" s="1129">
        <v>34637</v>
      </c>
      <c r="G49" s="1130"/>
      <c r="H49" s="1130"/>
      <c r="I49" s="1130"/>
      <c r="J49" s="527"/>
      <c r="K49" s="1131">
        <v>101</v>
      </c>
      <c r="L49" s="1131"/>
      <c r="M49" s="1131"/>
      <c r="N49" s="1131"/>
      <c r="O49" s="1132"/>
      <c r="P49" s="1133">
        <v>33961</v>
      </c>
      <c r="Q49" s="1134"/>
      <c r="R49" s="1134"/>
      <c r="S49" s="1134"/>
      <c r="T49" s="528"/>
      <c r="U49" s="1131">
        <v>101</v>
      </c>
      <c r="V49" s="1131"/>
      <c r="W49" s="1131"/>
      <c r="X49" s="1131"/>
      <c r="Y49" s="1132"/>
      <c r="Z49" s="1149">
        <v>838</v>
      </c>
      <c r="AA49" s="1150"/>
      <c r="AB49" s="1150"/>
      <c r="AC49" s="1150"/>
      <c r="AD49" s="529"/>
      <c r="AE49" s="1164">
        <v>102.7</v>
      </c>
      <c r="AF49" s="1165"/>
      <c r="AG49" s="1165"/>
      <c r="AH49" s="1165"/>
      <c r="AI49" s="1166"/>
      <c r="AJ49" s="530"/>
    </row>
    <row r="50" spans="1:36" s="155" customFormat="1" ht="19.5" customHeight="1">
      <c r="A50" s="992">
        <v>21</v>
      </c>
      <c r="B50" s="1018"/>
      <c r="C50" s="1018"/>
      <c r="D50" s="1018"/>
      <c r="E50" s="1135"/>
      <c r="F50" s="1136">
        <v>35295</v>
      </c>
      <c r="G50" s="1136"/>
      <c r="H50" s="1136"/>
      <c r="I50" s="1136"/>
      <c r="J50" s="531"/>
      <c r="K50" s="1126">
        <f>F50/F49*100</f>
        <v>101.89970263013541</v>
      </c>
      <c r="L50" s="1126"/>
      <c r="M50" s="1126"/>
      <c r="N50" s="1126"/>
      <c r="O50" s="1127"/>
      <c r="P50" s="1137">
        <v>34463</v>
      </c>
      <c r="Q50" s="1138"/>
      <c r="R50" s="1138"/>
      <c r="S50" s="1138"/>
      <c r="T50" s="532"/>
      <c r="U50" s="1126">
        <f>P50/P49*100</f>
        <v>101.47816613173934</v>
      </c>
      <c r="V50" s="1126"/>
      <c r="W50" s="1126"/>
      <c r="X50" s="1126"/>
      <c r="Y50" s="1127"/>
      <c r="Z50" s="1151">
        <v>837</v>
      </c>
      <c r="AA50" s="1053"/>
      <c r="AB50" s="1053"/>
      <c r="AC50" s="1053"/>
      <c r="AD50" s="533"/>
      <c r="AE50" s="1152">
        <f>Z50/Z49*100</f>
        <v>99.88066825775657</v>
      </c>
      <c r="AF50" s="1153"/>
      <c r="AG50" s="1153"/>
      <c r="AH50" s="1153"/>
      <c r="AI50" s="1154"/>
      <c r="AJ50" s="530"/>
    </row>
    <row r="51" spans="1:36" s="155" customFormat="1" ht="19.5" customHeight="1">
      <c r="A51" s="992">
        <v>22</v>
      </c>
      <c r="B51" s="1018"/>
      <c r="C51" s="1018"/>
      <c r="D51" s="1018"/>
      <c r="E51" s="1135"/>
      <c r="F51" s="1136">
        <v>35951</v>
      </c>
      <c r="G51" s="1136"/>
      <c r="H51" s="1136"/>
      <c r="I51" s="1136"/>
      <c r="J51" s="531"/>
      <c r="K51" s="1126">
        <f>F51/F50*100</f>
        <v>101.85862020116163</v>
      </c>
      <c r="L51" s="1126"/>
      <c r="M51" s="1126"/>
      <c r="N51" s="1126"/>
      <c r="O51" s="1127"/>
      <c r="P51" s="1137">
        <v>35063</v>
      </c>
      <c r="Q51" s="1138"/>
      <c r="R51" s="1138"/>
      <c r="S51" s="1138"/>
      <c r="T51" s="532"/>
      <c r="U51" s="1126">
        <f>P51/P50*100</f>
        <v>101.74099759162002</v>
      </c>
      <c r="V51" s="1126"/>
      <c r="W51" s="1126"/>
      <c r="X51" s="1126"/>
      <c r="Y51" s="1127"/>
      <c r="Z51" s="1158">
        <v>821</v>
      </c>
      <c r="AA51" s="1053"/>
      <c r="AB51" s="1053"/>
      <c r="AC51" s="1053"/>
      <c r="AD51" s="534"/>
      <c r="AE51" s="1152">
        <f>Z51/Z50*100</f>
        <v>98.08841099163679</v>
      </c>
      <c r="AF51" s="1153"/>
      <c r="AG51" s="1153"/>
      <c r="AH51" s="1153"/>
      <c r="AI51" s="1154"/>
      <c r="AJ51" s="530"/>
    </row>
    <row r="52" spans="1:36" s="155" customFormat="1" ht="19.5" customHeight="1">
      <c r="A52" s="992">
        <v>23</v>
      </c>
      <c r="B52" s="1018"/>
      <c r="C52" s="1018"/>
      <c r="D52" s="1018"/>
      <c r="E52" s="1135"/>
      <c r="F52" s="1136">
        <v>36524</v>
      </c>
      <c r="G52" s="1136"/>
      <c r="H52" s="1136"/>
      <c r="I52" s="1136"/>
      <c r="J52" s="531"/>
      <c r="K52" s="1126">
        <f>F52/F51*100</f>
        <v>101.5938360546299</v>
      </c>
      <c r="L52" s="1126"/>
      <c r="M52" s="1126"/>
      <c r="N52" s="1126"/>
      <c r="O52" s="1127"/>
      <c r="P52" s="1137">
        <v>35680</v>
      </c>
      <c r="Q52" s="1138"/>
      <c r="R52" s="1138"/>
      <c r="S52" s="1139"/>
      <c r="T52" s="535"/>
      <c r="U52" s="1126">
        <f>P52/P51*100</f>
        <v>101.75968970139463</v>
      </c>
      <c r="V52" s="1126"/>
      <c r="W52" s="1126"/>
      <c r="X52" s="1126"/>
      <c r="Y52" s="1127"/>
      <c r="Z52" s="1151">
        <v>826</v>
      </c>
      <c r="AA52" s="1053"/>
      <c r="AB52" s="1053"/>
      <c r="AC52" s="1053"/>
      <c r="AD52" s="533"/>
      <c r="AE52" s="1152">
        <f>Z52/Z51*100</f>
        <v>100.60901339829475</v>
      </c>
      <c r="AF52" s="1153"/>
      <c r="AG52" s="1153"/>
      <c r="AH52" s="1153"/>
      <c r="AI52" s="1154"/>
      <c r="AJ52" s="530"/>
    </row>
    <row r="53" spans="1:36" s="155" customFormat="1" ht="19.5" customHeight="1" thickBot="1">
      <c r="A53" s="1020">
        <v>24</v>
      </c>
      <c r="B53" s="1021"/>
      <c r="C53" s="1021"/>
      <c r="D53" s="1021"/>
      <c r="E53" s="1140"/>
      <c r="F53" s="1141">
        <v>37044</v>
      </c>
      <c r="G53" s="1141"/>
      <c r="H53" s="1141"/>
      <c r="I53" s="1141"/>
      <c r="J53" s="536"/>
      <c r="K53" s="1142">
        <f>F53/F52*100</f>
        <v>101.42372138867594</v>
      </c>
      <c r="L53" s="1142"/>
      <c r="M53" s="1142"/>
      <c r="N53" s="1142"/>
      <c r="O53" s="1143"/>
      <c r="P53" s="1144">
        <v>36376</v>
      </c>
      <c r="Q53" s="1145"/>
      <c r="R53" s="1145"/>
      <c r="S53" s="1145"/>
      <c r="T53" s="537"/>
      <c r="U53" s="1142">
        <f>P53/P52*100</f>
        <v>101.95067264573991</v>
      </c>
      <c r="V53" s="1142"/>
      <c r="W53" s="1142"/>
      <c r="X53" s="1142"/>
      <c r="Y53" s="1143"/>
      <c r="Z53" s="1146">
        <v>819</v>
      </c>
      <c r="AA53" s="1103"/>
      <c r="AB53" s="1103"/>
      <c r="AC53" s="1103"/>
      <c r="AD53" s="538"/>
      <c r="AE53" s="1155">
        <v>99.2</v>
      </c>
      <c r="AF53" s="1156"/>
      <c r="AG53" s="1156"/>
      <c r="AH53" s="1156"/>
      <c r="AI53" s="1157"/>
      <c r="AJ53" s="530"/>
    </row>
    <row r="54" spans="1:36" s="267" customFormat="1" ht="16.5" customHeight="1">
      <c r="A54" s="1050" t="s">
        <v>173</v>
      </c>
      <c r="B54" s="1050"/>
      <c r="C54" s="1050"/>
      <c r="D54" s="1050"/>
      <c r="E54" s="1050"/>
      <c r="F54" s="1050"/>
      <c r="G54" s="1050"/>
      <c r="H54" s="1050"/>
      <c r="I54" s="1050"/>
      <c r="J54" s="1050"/>
      <c r="K54" s="1050"/>
      <c r="L54" s="1050"/>
      <c r="M54" s="1050"/>
      <c r="N54" s="1050"/>
      <c r="O54" s="1050"/>
      <c r="P54" s="1050"/>
      <c r="Q54" s="1050"/>
      <c r="R54" s="1050"/>
      <c r="S54" s="1050"/>
      <c r="T54" s="1050"/>
      <c r="U54" s="1050"/>
      <c r="V54" s="1050"/>
      <c r="W54" s="1050"/>
      <c r="X54" s="1050"/>
      <c r="Y54" s="1050"/>
      <c r="Z54" s="1050"/>
      <c r="AA54" s="1050"/>
      <c r="AB54" s="1050"/>
      <c r="AC54" s="1050"/>
      <c r="AD54" s="1050"/>
      <c r="AE54" s="1050"/>
      <c r="AF54" s="1050"/>
      <c r="AG54" s="1050"/>
      <c r="AH54" s="1050"/>
      <c r="AI54" s="539"/>
      <c r="AJ54" s="540"/>
    </row>
    <row r="55" spans="1:36" ht="16.5" customHeight="1">
      <c r="A55" s="1050" t="s">
        <v>273</v>
      </c>
      <c r="B55" s="1050"/>
      <c r="C55" s="1050"/>
      <c r="D55" s="1050"/>
      <c r="E55" s="1050"/>
      <c r="F55" s="1050"/>
      <c r="G55" s="1050"/>
      <c r="H55" s="1050"/>
      <c r="I55" s="1050"/>
      <c r="J55" s="1050"/>
      <c r="K55" s="1050"/>
      <c r="L55" s="1050"/>
      <c r="M55" s="1050"/>
      <c r="N55" s="1050"/>
      <c r="O55" s="1050"/>
      <c r="P55" s="1050"/>
      <c r="Q55" s="1050"/>
      <c r="R55" s="1050"/>
      <c r="S55" s="1050"/>
      <c r="T55" s="1050"/>
      <c r="U55" s="1050"/>
      <c r="V55" s="1050"/>
      <c r="W55" s="1050"/>
      <c r="X55" s="1050"/>
      <c r="Y55" s="1050"/>
      <c r="Z55" s="1050"/>
      <c r="AA55" s="1050"/>
      <c r="AB55" s="1050"/>
      <c r="AC55" s="1050"/>
      <c r="AD55" s="1050"/>
      <c r="AE55" s="1050"/>
      <c r="AF55" s="1050"/>
      <c r="AG55" s="1050"/>
      <c r="AH55" s="1050"/>
      <c r="AI55" s="1050"/>
      <c r="AJ55" s="489"/>
    </row>
    <row r="56" spans="1:36" ht="15.75" customHeight="1">
      <c r="A56" s="1050" t="s">
        <v>274</v>
      </c>
      <c r="B56" s="1050"/>
      <c r="C56" s="1050"/>
      <c r="D56" s="1050"/>
      <c r="E56" s="1050"/>
      <c r="F56" s="1050"/>
      <c r="G56" s="1050"/>
      <c r="H56" s="1050"/>
      <c r="I56" s="1050"/>
      <c r="J56" s="1050"/>
      <c r="K56" s="1050"/>
      <c r="L56" s="1050"/>
      <c r="M56" s="1050"/>
      <c r="N56" s="1050"/>
      <c r="O56" s="1050"/>
      <c r="P56" s="1050"/>
      <c r="Q56" s="1050"/>
      <c r="R56" s="1050"/>
      <c r="S56" s="1050"/>
      <c r="T56" s="1050"/>
      <c r="U56" s="1050"/>
      <c r="V56" s="1050"/>
      <c r="W56" s="1050"/>
      <c r="X56" s="1050"/>
      <c r="Y56" s="1050"/>
      <c r="Z56" s="1050"/>
      <c r="AA56" s="1050"/>
      <c r="AB56" s="1050"/>
      <c r="AC56" s="1050"/>
      <c r="AD56" s="1050"/>
      <c r="AE56" s="1050"/>
      <c r="AF56" s="1050"/>
      <c r="AG56" s="1050"/>
      <c r="AH56" s="1050"/>
      <c r="AI56" s="1050"/>
      <c r="AJ56" s="489"/>
    </row>
    <row r="57" spans="17:20" ht="14.25" customHeight="1">
      <c r="Q57" s="155"/>
      <c r="R57" s="155"/>
      <c r="S57" s="155"/>
      <c r="T57" s="155"/>
    </row>
    <row r="58" spans="1:31" ht="13.5" customHeight="1">
      <c r="A58" s="524"/>
      <c r="U58" s="1148"/>
      <c r="V58" s="1148"/>
      <c r="W58" s="1148"/>
      <c r="X58" s="1148"/>
      <c r="Y58" s="1148"/>
      <c r="Z58" s="155"/>
      <c r="AA58" s="155"/>
      <c r="AB58" s="155"/>
      <c r="AC58" s="155"/>
      <c r="AD58" s="155"/>
      <c r="AE58" s="155"/>
    </row>
    <row r="59" spans="6:15" ht="13.5" customHeight="1">
      <c r="F59" s="524"/>
      <c r="G59" s="524"/>
      <c r="H59" s="524"/>
      <c r="I59" s="524"/>
      <c r="J59" s="524"/>
      <c r="K59" s="524"/>
      <c r="L59" s="524"/>
      <c r="M59" s="524"/>
      <c r="N59" s="524"/>
      <c r="O59" s="524"/>
    </row>
  </sheetData>
  <mergeCells count="193">
    <mergeCell ref="U39:AB39"/>
    <mergeCell ref="AC33:AI33"/>
    <mergeCell ref="AC34:AI34"/>
    <mergeCell ref="AC35:AI35"/>
    <mergeCell ref="AC36:AI36"/>
    <mergeCell ref="AC37:AI37"/>
    <mergeCell ref="AC38:AI38"/>
    <mergeCell ref="AC39:AI39"/>
    <mergeCell ref="U34:AB34"/>
    <mergeCell ref="U35:AB35"/>
    <mergeCell ref="AE47:AI47"/>
    <mergeCell ref="AE49:AI49"/>
    <mergeCell ref="U49:Y49"/>
    <mergeCell ref="U47:Y47"/>
    <mergeCell ref="U48:Y48"/>
    <mergeCell ref="AE50:AI50"/>
    <mergeCell ref="AD19:AI19"/>
    <mergeCell ref="AD17:AI18"/>
    <mergeCell ref="AD20:AI20"/>
    <mergeCell ref="AD21:AI21"/>
    <mergeCell ref="AD22:AI22"/>
    <mergeCell ref="AD23:AI23"/>
    <mergeCell ref="Z47:AD47"/>
    <mergeCell ref="Z48:AD48"/>
    <mergeCell ref="AF48:AI48"/>
    <mergeCell ref="A55:AI55"/>
    <mergeCell ref="A56:AI56"/>
    <mergeCell ref="U58:Y58"/>
    <mergeCell ref="Z49:AC49"/>
    <mergeCell ref="Z50:AC50"/>
    <mergeCell ref="AE51:AI51"/>
    <mergeCell ref="AE52:AI52"/>
    <mergeCell ref="AE53:AI53"/>
    <mergeCell ref="Z51:AC51"/>
    <mergeCell ref="Z52:AC52"/>
    <mergeCell ref="U53:Y53"/>
    <mergeCell ref="A54:AH54"/>
    <mergeCell ref="Z53:AC53"/>
    <mergeCell ref="X17:AC18"/>
    <mergeCell ref="F19:J19"/>
    <mergeCell ref="F22:I22"/>
    <mergeCell ref="F23:I23"/>
    <mergeCell ref="K17:Q18"/>
    <mergeCell ref="X19:AC19"/>
    <mergeCell ref="F32:T32"/>
    <mergeCell ref="A53:E53"/>
    <mergeCell ref="F53:I53"/>
    <mergeCell ref="K53:O53"/>
    <mergeCell ref="P53:S53"/>
    <mergeCell ref="U51:Y51"/>
    <mergeCell ref="A52:E52"/>
    <mergeCell ref="F52:I52"/>
    <mergeCell ref="K52:O52"/>
    <mergeCell ref="P52:S52"/>
    <mergeCell ref="U52:Y52"/>
    <mergeCell ref="A51:E51"/>
    <mergeCell ref="F51:I51"/>
    <mergeCell ref="K51:O51"/>
    <mergeCell ref="P51:S51"/>
    <mergeCell ref="U50:Y50"/>
    <mergeCell ref="A49:E49"/>
    <mergeCell ref="F49:I49"/>
    <mergeCell ref="K49:O49"/>
    <mergeCell ref="P49:S49"/>
    <mergeCell ref="A50:E50"/>
    <mergeCell ref="F50:I50"/>
    <mergeCell ref="K50:O50"/>
    <mergeCell ref="P50:S50"/>
    <mergeCell ref="A48:E48"/>
    <mergeCell ref="F48:J48"/>
    <mergeCell ref="K48:O48"/>
    <mergeCell ref="P48:T48"/>
    <mergeCell ref="A47:E47"/>
    <mergeCell ref="F47:J47"/>
    <mergeCell ref="K47:O47"/>
    <mergeCell ref="P47:T47"/>
    <mergeCell ref="R46:W46"/>
    <mergeCell ref="Z46:AI46"/>
    <mergeCell ref="A40:AI40"/>
    <mergeCell ref="A41:AI41"/>
    <mergeCell ref="A42:AI42"/>
    <mergeCell ref="S43:Z43"/>
    <mergeCell ref="AA43:AI43"/>
    <mergeCell ref="A45:AI45"/>
    <mergeCell ref="A46:E46"/>
    <mergeCell ref="H46:M46"/>
    <mergeCell ref="A39:E39"/>
    <mergeCell ref="F38:M38"/>
    <mergeCell ref="F39:M39"/>
    <mergeCell ref="N38:T38"/>
    <mergeCell ref="N39:T39"/>
    <mergeCell ref="A38:E38"/>
    <mergeCell ref="U38:AB38"/>
    <mergeCell ref="F21:I21"/>
    <mergeCell ref="F20:I20"/>
    <mergeCell ref="R21:V21"/>
    <mergeCell ref="R22:V22"/>
    <mergeCell ref="R23:V23"/>
    <mergeCell ref="R20:V20"/>
    <mergeCell ref="R24:V24"/>
    <mergeCell ref="K22:Q22"/>
    <mergeCell ref="F37:M37"/>
    <mergeCell ref="N37:T37"/>
    <mergeCell ref="U37:AB37"/>
    <mergeCell ref="AD24:AI24"/>
    <mergeCell ref="X24:AC24"/>
    <mergeCell ref="K24:Q24"/>
    <mergeCell ref="F36:M36"/>
    <mergeCell ref="N36:T36"/>
    <mergeCell ref="U36:AB36"/>
    <mergeCell ref="U32:AI32"/>
    <mergeCell ref="F24:I24"/>
    <mergeCell ref="F35:M35"/>
    <mergeCell ref="N35:T35"/>
    <mergeCell ref="A29:AI29"/>
    <mergeCell ref="A32:E32"/>
    <mergeCell ref="A35:E35"/>
    <mergeCell ref="A33:C33"/>
    <mergeCell ref="F33:M33"/>
    <mergeCell ref="F34:M34"/>
    <mergeCell ref="N33:T33"/>
    <mergeCell ref="N34:T34"/>
    <mergeCell ref="X20:AC20"/>
    <mergeCell ref="X22:AC22"/>
    <mergeCell ref="R19:W19"/>
    <mergeCell ref="X23:AC23"/>
    <mergeCell ref="X21:AC21"/>
    <mergeCell ref="K21:Q21"/>
    <mergeCell ref="K20:Q20"/>
    <mergeCell ref="K23:Q23"/>
    <mergeCell ref="A24:E24"/>
    <mergeCell ref="U33:AB33"/>
    <mergeCell ref="A25:AI25"/>
    <mergeCell ref="A26:AI26"/>
    <mergeCell ref="F4:J5"/>
    <mergeCell ref="K4:Q5"/>
    <mergeCell ref="X4:AC5"/>
    <mergeCell ref="AD4:AI5"/>
    <mergeCell ref="F6:J6"/>
    <mergeCell ref="X6:AC6"/>
    <mergeCell ref="AD6:AI6"/>
    <mergeCell ref="F7:I7"/>
    <mergeCell ref="F8:I8"/>
    <mergeCell ref="F9:I9"/>
    <mergeCell ref="F10:I10"/>
    <mergeCell ref="L19:Q19"/>
    <mergeCell ref="K7:Q7"/>
    <mergeCell ref="K8:Q8"/>
    <mergeCell ref="K9:Q9"/>
    <mergeCell ref="K10:Q10"/>
    <mergeCell ref="A12:AI12"/>
    <mergeCell ref="A13:AI13"/>
    <mergeCell ref="A16:AI16"/>
    <mergeCell ref="R7:V7"/>
    <mergeCell ref="R8:V8"/>
    <mergeCell ref="R9:V9"/>
    <mergeCell ref="R10:V10"/>
    <mergeCell ref="AD7:AI7"/>
    <mergeCell ref="AD8:AI8"/>
    <mergeCell ref="AD9:AI9"/>
    <mergeCell ref="AD10:AI10"/>
    <mergeCell ref="X7:AC7"/>
    <mergeCell ref="X8:AC8"/>
    <mergeCell ref="X9:AC9"/>
    <mergeCell ref="X10:AC10"/>
    <mergeCell ref="R17:W18"/>
    <mergeCell ref="F17:J18"/>
    <mergeCell ref="A11:E11"/>
    <mergeCell ref="AD11:AI11"/>
    <mergeCell ref="X11:AC11"/>
    <mergeCell ref="K11:Q11"/>
    <mergeCell ref="R11:V11"/>
    <mergeCell ref="F11:I11"/>
    <mergeCell ref="A9:E9"/>
    <mergeCell ref="A8:E8"/>
    <mergeCell ref="A36:E36"/>
    <mergeCell ref="A17:E17"/>
    <mergeCell ref="A21:E21"/>
    <mergeCell ref="A20:E20"/>
    <mergeCell ref="A19:E19"/>
    <mergeCell ref="A23:E23"/>
    <mergeCell ref="A22:E22"/>
    <mergeCell ref="A34:C34"/>
    <mergeCell ref="A37:E37"/>
    <mergeCell ref="A1:AI1"/>
    <mergeCell ref="A3:AH3"/>
    <mergeCell ref="A4:E4"/>
    <mergeCell ref="R4:W5"/>
    <mergeCell ref="A7:E7"/>
    <mergeCell ref="A6:E6"/>
    <mergeCell ref="L6:Q6"/>
    <mergeCell ref="R6:W6"/>
    <mergeCell ref="A10:E10"/>
  </mergeCells>
  <printOptions horizontalCentered="1"/>
  <pageMargins left="0.7874015748031497" right="0.7874015748031497" top="0.7874015748031497" bottom="0.7874015748031497" header="0.5118110236220472" footer="0.5118110236220472"/>
  <pageSetup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1:O24"/>
  <sheetViews>
    <sheetView showGridLines="0" view="pageBreakPreview" zoomScaleSheetLayoutView="100" workbookViewId="0" topLeftCell="A13">
      <selection activeCell="L8" sqref="L8"/>
    </sheetView>
  </sheetViews>
  <sheetFormatPr defaultColWidth="9.00390625" defaultRowHeight="13.5"/>
  <cols>
    <col min="1" max="1" width="3.375" style="1" customWidth="1"/>
    <col min="2" max="2" width="2.875" style="3" customWidth="1"/>
    <col min="3" max="3" width="1.4921875" style="3" customWidth="1"/>
    <col min="4" max="4" width="16.00390625" style="1" customWidth="1"/>
    <col min="5" max="5" width="1.4921875" style="3" customWidth="1"/>
    <col min="6" max="6" width="10.125" style="1" customWidth="1"/>
    <col min="7" max="7" width="3.125" style="1" customWidth="1"/>
    <col min="8" max="8" width="10.125" style="1" customWidth="1"/>
    <col min="9" max="9" width="3.125" style="1" customWidth="1"/>
    <col min="10" max="10" width="10.125" style="1" customWidth="1"/>
    <col min="11" max="11" width="3.125" style="1" customWidth="1"/>
    <col min="12" max="12" width="10.125" style="3" customWidth="1"/>
    <col min="13" max="13" width="3.125" style="1" customWidth="1"/>
    <col min="14" max="14" width="10.125" style="1" customWidth="1"/>
    <col min="15" max="15" width="3.125" style="3" customWidth="1"/>
    <col min="16" max="16" width="1.625" style="1" customWidth="1"/>
    <col min="17" max="19" width="6.25390625" style="1" customWidth="1"/>
    <col min="20" max="21" width="9.00390625" style="1" customWidth="1"/>
    <col min="22" max="22" width="1.875" style="1" customWidth="1"/>
    <col min="23" max="16384" width="9.00390625" style="1" customWidth="1"/>
  </cols>
  <sheetData>
    <row r="1" spans="1:15" ht="20.25" customHeight="1">
      <c r="A1" s="950" t="s">
        <v>276</v>
      </c>
      <c r="B1" s="950"/>
      <c r="C1" s="950"/>
      <c r="D1" s="950"/>
      <c r="E1" s="950"/>
      <c r="F1" s="950"/>
      <c r="G1" s="950"/>
      <c r="H1" s="950"/>
      <c r="I1" s="950"/>
      <c r="J1" s="950"/>
      <c r="K1" s="950"/>
      <c r="L1" s="950"/>
      <c r="M1" s="950"/>
      <c r="N1" s="950"/>
      <c r="O1" s="1206"/>
    </row>
    <row r="2" spans="1:15" ht="11.25" customHeight="1">
      <c r="A2" s="541"/>
      <c r="B2" s="542"/>
      <c r="C2" s="542"/>
      <c r="D2" s="541"/>
      <c r="E2" s="542"/>
      <c r="F2" s="541"/>
      <c r="G2" s="541"/>
      <c r="H2" s="541"/>
      <c r="I2" s="541"/>
      <c r="J2" s="541"/>
      <c r="K2" s="541"/>
      <c r="L2" s="542"/>
      <c r="M2" s="541"/>
      <c r="N2" s="541"/>
      <c r="O2" s="542"/>
    </row>
    <row r="3" spans="1:15" ht="15.75" customHeight="1">
      <c r="A3" s="971" t="s">
        <v>278</v>
      </c>
      <c r="B3" s="971"/>
      <c r="C3" s="971"/>
      <c r="D3" s="971"/>
      <c r="E3" s="971"/>
      <c r="F3" s="971"/>
      <c r="G3" s="971"/>
      <c r="H3" s="971"/>
      <c r="I3" s="971"/>
      <c r="J3" s="971"/>
      <c r="K3" s="971"/>
      <c r="L3" s="971"/>
      <c r="M3" s="971"/>
      <c r="N3" s="971"/>
      <c r="O3" s="1205"/>
    </row>
    <row r="4" spans="1:15" ht="9" customHeight="1">
      <c r="A4" s="543"/>
      <c r="B4" s="543"/>
      <c r="C4" s="543"/>
      <c r="D4" s="543"/>
      <c r="E4" s="543"/>
      <c r="F4" s="543"/>
      <c r="G4" s="543"/>
      <c r="H4" s="543"/>
      <c r="I4" s="543"/>
      <c r="J4" s="543"/>
      <c r="K4" s="543"/>
      <c r="L4" s="543"/>
      <c r="M4" s="543"/>
      <c r="N4" s="543"/>
      <c r="O4" s="543"/>
    </row>
    <row r="5" spans="1:15" ht="13.5" customHeight="1" thickBot="1">
      <c r="A5" s="541"/>
      <c r="B5" s="542"/>
      <c r="C5" s="542"/>
      <c r="D5" s="541"/>
      <c r="E5" s="542"/>
      <c r="F5" s="541"/>
      <c r="G5" s="541"/>
      <c r="H5" s="541"/>
      <c r="I5" s="541"/>
      <c r="J5" s="541"/>
      <c r="K5" s="541"/>
      <c r="L5" s="544"/>
      <c r="M5" s="541"/>
      <c r="N5" s="545"/>
      <c r="O5" s="544" t="s">
        <v>107</v>
      </c>
    </row>
    <row r="6" spans="1:15" ht="16.5" customHeight="1">
      <c r="A6" s="1183" t="s">
        <v>21</v>
      </c>
      <c r="B6" s="1184"/>
      <c r="C6" s="1184"/>
      <c r="D6" s="1184"/>
      <c r="E6" s="1185"/>
      <c r="F6" s="1207">
        <v>20</v>
      </c>
      <c r="G6" s="1208"/>
      <c r="H6" s="1201">
        <v>21</v>
      </c>
      <c r="I6" s="1208"/>
      <c r="J6" s="1201">
        <v>22</v>
      </c>
      <c r="K6" s="1208"/>
      <c r="L6" s="1201">
        <v>23</v>
      </c>
      <c r="M6" s="1208"/>
      <c r="N6" s="1201">
        <v>24</v>
      </c>
      <c r="O6" s="1202"/>
    </row>
    <row r="7" spans="1:15" ht="16.5" customHeight="1" thickBot="1">
      <c r="A7" s="546" t="s">
        <v>108</v>
      </c>
      <c r="B7" s="547"/>
      <c r="C7" s="547"/>
      <c r="D7" s="547"/>
      <c r="E7" s="548"/>
      <c r="F7" s="1209"/>
      <c r="G7" s="1210"/>
      <c r="H7" s="1203"/>
      <c r="I7" s="1210"/>
      <c r="J7" s="1203"/>
      <c r="K7" s="1210"/>
      <c r="L7" s="1203"/>
      <c r="M7" s="1210"/>
      <c r="N7" s="1203"/>
      <c r="O7" s="1204"/>
    </row>
    <row r="8" spans="1:15" ht="24" customHeight="1">
      <c r="A8" s="1186"/>
      <c r="B8" s="1189"/>
      <c r="C8" s="549"/>
      <c r="D8" s="550" t="s">
        <v>279</v>
      </c>
      <c r="E8" s="551"/>
      <c r="F8" s="552">
        <v>15303</v>
      </c>
      <c r="G8" s="553"/>
      <c r="H8" s="554">
        <v>14792</v>
      </c>
      <c r="I8" s="553"/>
      <c r="J8" s="554">
        <v>14443</v>
      </c>
      <c r="K8" s="553"/>
      <c r="L8" s="552">
        <v>13992</v>
      </c>
      <c r="M8" s="553"/>
      <c r="N8" s="552">
        <v>13572</v>
      </c>
      <c r="O8" s="555"/>
    </row>
    <row r="9" spans="1:15" ht="24" customHeight="1">
      <c r="A9" s="1187"/>
      <c r="B9" s="1190"/>
      <c r="C9" s="556"/>
      <c r="D9" s="557" t="s">
        <v>277</v>
      </c>
      <c r="E9" s="558"/>
      <c r="F9" s="559">
        <v>562</v>
      </c>
      <c r="G9" s="560"/>
      <c r="H9" s="561">
        <v>548</v>
      </c>
      <c r="I9" s="560"/>
      <c r="J9" s="561">
        <v>536</v>
      </c>
      <c r="K9" s="560"/>
      <c r="L9" s="559">
        <v>501</v>
      </c>
      <c r="M9" s="560"/>
      <c r="N9" s="559">
        <v>467</v>
      </c>
      <c r="O9" s="562"/>
    </row>
    <row r="10" spans="1:15" ht="24" customHeight="1">
      <c r="A10" s="1187"/>
      <c r="B10" s="1190"/>
      <c r="C10" s="556"/>
      <c r="D10" s="557" t="s">
        <v>109</v>
      </c>
      <c r="E10" s="558"/>
      <c r="F10" s="559">
        <v>2060</v>
      </c>
      <c r="G10" s="560"/>
      <c r="H10" s="561">
        <v>2211</v>
      </c>
      <c r="I10" s="560"/>
      <c r="J10" s="561">
        <v>2358</v>
      </c>
      <c r="K10" s="560"/>
      <c r="L10" s="559">
        <v>2560</v>
      </c>
      <c r="M10" s="560"/>
      <c r="N10" s="559">
        <v>2744</v>
      </c>
      <c r="O10" s="562"/>
    </row>
    <row r="11" spans="1:15" ht="24" customHeight="1">
      <c r="A11" s="1187"/>
      <c r="B11" s="1190"/>
      <c r="C11" s="563"/>
      <c r="D11" s="564" t="s">
        <v>110</v>
      </c>
      <c r="E11" s="565"/>
      <c r="F11" s="566">
        <v>59</v>
      </c>
      <c r="G11" s="567"/>
      <c r="H11" s="568">
        <v>60</v>
      </c>
      <c r="I11" s="567"/>
      <c r="J11" s="568">
        <v>71</v>
      </c>
      <c r="K11" s="567"/>
      <c r="L11" s="566">
        <v>67</v>
      </c>
      <c r="M11" s="567"/>
      <c r="N11" s="566">
        <v>64</v>
      </c>
      <c r="O11" s="569"/>
    </row>
    <row r="12" spans="1:15" ht="24" customHeight="1">
      <c r="A12" s="1188"/>
      <c r="B12" s="1191"/>
      <c r="C12" s="570"/>
      <c r="D12" s="571" t="s">
        <v>280</v>
      </c>
      <c r="E12" s="565"/>
      <c r="F12" s="572">
        <f>SUM(F8:F11)</f>
        <v>17984</v>
      </c>
      <c r="G12" s="573"/>
      <c r="H12" s="574">
        <f>SUM(H8:H11)</f>
        <v>17611</v>
      </c>
      <c r="I12" s="573"/>
      <c r="J12" s="574">
        <f>SUM(J8:J11)</f>
        <v>17408</v>
      </c>
      <c r="K12" s="573"/>
      <c r="L12" s="572">
        <v>17120</v>
      </c>
      <c r="M12" s="573"/>
      <c r="N12" s="572">
        <v>16847</v>
      </c>
      <c r="O12" s="575"/>
    </row>
    <row r="13" spans="1:15" ht="24" customHeight="1">
      <c r="A13" s="1192" t="s">
        <v>111</v>
      </c>
      <c r="B13" s="1193"/>
      <c r="C13" s="576"/>
      <c r="D13" s="577" t="s">
        <v>112</v>
      </c>
      <c r="E13" s="578"/>
      <c r="F13" s="579">
        <v>2188</v>
      </c>
      <c r="G13" s="580"/>
      <c r="H13" s="581">
        <v>2161</v>
      </c>
      <c r="I13" s="580"/>
      <c r="J13" s="581">
        <v>2182</v>
      </c>
      <c r="K13" s="580"/>
      <c r="L13" s="579">
        <v>2116</v>
      </c>
      <c r="M13" s="580"/>
      <c r="N13" s="579">
        <v>2095</v>
      </c>
      <c r="O13" s="582"/>
    </row>
    <row r="14" spans="1:15" ht="24" customHeight="1">
      <c r="A14" s="1187"/>
      <c r="B14" s="1190"/>
      <c r="C14" s="556"/>
      <c r="D14" s="557" t="s">
        <v>113</v>
      </c>
      <c r="E14" s="558"/>
      <c r="F14" s="559">
        <v>2</v>
      </c>
      <c r="G14" s="560"/>
      <c r="H14" s="561">
        <v>2</v>
      </c>
      <c r="I14" s="560"/>
      <c r="J14" s="561">
        <v>2</v>
      </c>
      <c r="K14" s="560"/>
      <c r="L14" s="559">
        <v>2</v>
      </c>
      <c r="M14" s="560"/>
      <c r="N14" s="559">
        <v>2</v>
      </c>
      <c r="O14" s="562"/>
    </row>
    <row r="15" spans="1:15" ht="24" customHeight="1">
      <c r="A15" s="1187"/>
      <c r="B15" s="1190"/>
      <c r="C15" s="556"/>
      <c r="D15" s="557" t="s">
        <v>281</v>
      </c>
      <c r="E15" s="558"/>
      <c r="F15" s="559">
        <v>6117</v>
      </c>
      <c r="G15" s="560"/>
      <c r="H15" s="561">
        <v>6553</v>
      </c>
      <c r="I15" s="560"/>
      <c r="J15" s="561">
        <v>6838</v>
      </c>
      <c r="K15" s="560"/>
      <c r="L15" s="559">
        <v>7067</v>
      </c>
      <c r="M15" s="560"/>
      <c r="N15" s="559">
        <v>7298</v>
      </c>
      <c r="O15" s="562"/>
    </row>
    <row r="16" spans="1:15" ht="24" customHeight="1">
      <c r="A16" s="1187"/>
      <c r="B16" s="1190"/>
      <c r="C16" s="563"/>
      <c r="D16" s="564" t="s">
        <v>282</v>
      </c>
      <c r="E16" s="565"/>
      <c r="F16" s="566">
        <v>3524</v>
      </c>
      <c r="G16" s="567"/>
      <c r="H16" s="568">
        <v>3500</v>
      </c>
      <c r="I16" s="567"/>
      <c r="J16" s="568">
        <v>3461</v>
      </c>
      <c r="K16" s="567"/>
      <c r="L16" s="566">
        <v>3394</v>
      </c>
      <c r="M16" s="567"/>
      <c r="N16" s="566">
        <v>3406</v>
      </c>
      <c r="O16" s="569"/>
    </row>
    <row r="17" spans="1:15" ht="24" customHeight="1">
      <c r="A17" s="1188"/>
      <c r="B17" s="1191"/>
      <c r="C17" s="570"/>
      <c r="D17" s="571" t="s">
        <v>283</v>
      </c>
      <c r="E17" s="565"/>
      <c r="F17" s="566">
        <f>SUM(F13:F16)</f>
        <v>11831</v>
      </c>
      <c r="G17" s="567"/>
      <c r="H17" s="568">
        <f>SUM(H13:H16)</f>
        <v>12216</v>
      </c>
      <c r="I17" s="567"/>
      <c r="J17" s="568">
        <f>SUM(J13:J16)</f>
        <v>12483</v>
      </c>
      <c r="K17" s="567"/>
      <c r="L17" s="566">
        <v>12579</v>
      </c>
      <c r="M17" s="567"/>
      <c r="N17" s="566">
        <v>12801</v>
      </c>
      <c r="O17" s="569"/>
    </row>
    <row r="18" spans="1:15" ht="24" customHeight="1">
      <c r="A18" s="1194" t="s">
        <v>284</v>
      </c>
      <c r="B18" s="1198"/>
      <c r="C18" s="583"/>
      <c r="D18" s="584" t="s">
        <v>114</v>
      </c>
      <c r="E18" s="585"/>
      <c r="F18" s="586">
        <v>60</v>
      </c>
      <c r="G18" s="587"/>
      <c r="H18" s="588">
        <v>61</v>
      </c>
      <c r="I18" s="587"/>
      <c r="J18" s="588">
        <v>62</v>
      </c>
      <c r="K18" s="587"/>
      <c r="L18" s="586">
        <v>68</v>
      </c>
      <c r="M18" s="587"/>
      <c r="N18" s="586">
        <v>66</v>
      </c>
      <c r="O18" s="589"/>
    </row>
    <row r="19" spans="1:15" ht="24" customHeight="1">
      <c r="A19" s="1195"/>
      <c r="B19" s="1199"/>
      <c r="C19" s="563"/>
      <c r="D19" s="564" t="s">
        <v>55</v>
      </c>
      <c r="E19" s="565"/>
      <c r="F19" s="566">
        <v>60</v>
      </c>
      <c r="G19" s="567"/>
      <c r="H19" s="568">
        <v>61</v>
      </c>
      <c r="I19" s="567"/>
      <c r="J19" s="568">
        <v>62</v>
      </c>
      <c r="K19" s="567"/>
      <c r="L19" s="566">
        <v>55</v>
      </c>
      <c r="M19" s="567"/>
      <c r="N19" s="566">
        <v>54</v>
      </c>
      <c r="O19" s="569"/>
    </row>
    <row r="20" spans="1:15" ht="24" customHeight="1">
      <c r="A20" s="1196"/>
      <c r="B20" s="1200"/>
      <c r="C20" s="570"/>
      <c r="D20" s="571" t="s">
        <v>285</v>
      </c>
      <c r="E20" s="565"/>
      <c r="F20" s="572">
        <f>SUM(F18:F19)</f>
        <v>120</v>
      </c>
      <c r="G20" s="573"/>
      <c r="H20" s="574">
        <f>SUM(H18:H19)</f>
        <v>122</v>
      </c>
      <c r="I20" s="573"/>
      <c r="J20" s="574">
        <f>SUM(J18:J19)</f>
        <v>124</v>
      </c>
      <c r="K20" s="573"/>
      <c r="L20" s="572">
        <v>123</v>
      </c>
      <c r="M20" s="573"/>
      <c r="N20" s="572">
        <v>120</v>
      </c>
      <c r="O20" s="575"/>
    </row>
    <row r="21" spans="1:15" ht="24" customHeight="1" thickBot="1">
      <c r="A21" s="1180" t="s">
        <v>286</v>
      </c>
      <c r="B21" s="1181"/>
      <c r="C21" s="1181"/>
      <c r="D21" s="1181"/>
      <c r="E21" s="1182"/>
      <c r="F21" s="579">
        <v>1688</v>
      </c>
      <c r="G21" s="580"/>
      <c r="H21" s="581">
        <v>1683</v>
      </c>
      <c r="I21" s="580"/>
      <c r="J21" s="581">
        <v>1636</v>
      </c>
      <c r="K21" s="580"/>
      <c r="L21" s="579">
        <v>1660</v>
      </c>
      <c r="M21" s="580"/>
      <c r="N21" s="579">
        <v>1662</v>
      </c>
      <c r="O21" s="582"/>
    </row>
    <row r="22" spans="1:15" ht="24" customHeight="1" thickBot="1" thickTop="1">
      <c r="A22" s="1177" t="s">
        <v>287</v>
      </c>
      <c r="B22" s="1178"/>
      <c r="C22" s="1178"/>
      <c r="D22" s="1178"/>
      <c r="E22" s="1179"/>
      <c r="F22" s="590">
        <f>F12+F17+F20+F21</f>
        <v>31623</v>
      </c>
      <c r="G22" s="591"/>
      <c r="H22" s="592">
        <f>H12+H17+H20+H21</f>
        <v>31632</v>
      </c>
      <c r="I22" s="591"/>
      <c r="J22" s="592">
        <f>J12+J17+J20+J21</f>
        <v>31651</v>
      </c>
      <c r="K22" s="591"/>
      <c r="L22" s="590">
        <v>31482</v>
      </c>
      <c r="M22" s="591"/>
      <c r="N22" s="590">
        <v>31430</v>
      </c>
      <c r="O22" s="593"/>
    </row>
    <row r="23" spans="1:15" s="2" customFormat="1" ht="13.5" customHeight="1">
      <c r="A23" s="1197" t="s">
        <v>173</v>
      </c>
      <c r="B23" s="1197"/>
      <c r="C23" s="1197"/>
      <c r="D23" s="1197"/>
      <c r="E23" s="1197"/>
      <c r="F23" s="1197"/>
      <c r="G23" s="1197"/>
      <c r="H23" s="1197"/>
      <c r="I23" s="1197"/>
      <c r="J23" s="1197"/>
      <c r="K23" s="1197"/>
      <c r="L23" s="1197"/>
      <c r="M23" s="594"/>
      <c r="N23" s="594"/>
      <c r="O23" s="594"/>
    </row>
    <row r="24" spans="1:15" s="2" customFormat="1" ht="13.5" customHeight="1">
      <c r="A24" s="1176" t="s">
        <v>288</v>
      </c>
      <c r="B24" s="1176"/>
      <c r="C24" s="1176"/>
      <c r="D24" s="1176"/>
      <c r="E24" s="1176"/>
      <c r="F24" s="1176"/>
      <c r="G24" s="1176"/>
      <c r="H24" s="1176"/>
      <c r="I24" s="1176"/>
      <c r="J24" s="1176"/>
      <c r="K24" s="1176"/>
      <c r="L24" s="1176"/>
      <c r="M24" s="594"/>
      <c r="N24" s="594"/>
      <c r="O24" s="594"/>
    </row>
  </sheetData>
  <mergeCells count="17">
    <mergeCell ref="N6:O7"/>
    <mergeCell ref="A3:O3"/>
    <mergeCell ref="A1:O1"/>
    <mergeCell ref="F6:G7"/>
    <mergeCell ref="H6:I7"/>
    <mergeCell ref="J6:K7"/>
    <mergeCell ref="L6:M7"/>
    <mergeCell ref="A24:L24"/>
    <mergeCell ref="A22:E22"/>
    <mergeCell ref="A21:E21"/>
    <mergeCell ref="A6:E6"/>
    <mergeCell ref="A8:A12"/>
    <mergeCell ref="B8:B12"/>
    <mergeCell ref="A13:B17"/>
    <mergeCell ref="A18:A20"/>
    <mergeCell ref="A23:L23"/>
    <mergeCell ref="B18:B20"/>
  </mergeCells>
  <printOptions horizontalCentered="1"/>
  <pageMargins left="0.9055118110236221" right="0.7874015748031497" top="0.7874015748031497" bottom="0.7874015748031497" header="0.5118110236220472" footer="0.5118110236220472"/>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2012-10-19T01:18:34Z</cp:lastPrinted>
  <dcterms:created xsi:type="dcterms:W3CDTF">2008-07-24T04:31:39Z</dcterms:created>
  <dcterms:modified xsi:type="dcterms:W3CDTF">2012-10-19T01:27:33Z</dcterms:modified>
  <cp:category/>
  <cp:version/>
  <cp:contentType/>
  <cp:contentStatus/>
</cp:coreProperties>
</file>