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<sst xmlns="http://schemas.openxmlformats.org/spreadsheetml/2006/main" xmlns:r="http://schemas.openxmlformats.org/officeDocument/2006/relationships" count="312" uniqueCount="312">
  <si>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</si>
  <si>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</si>
  <si>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</si>
  <si>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</si>
  <si>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</si>
  <si>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</si>
  <si>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</si>
  <si>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</si>
  <si>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</si>
  <si>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</si>
  <si>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</si>
  <si>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</si>
  <si>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</si>
  <si>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</si>
  <si>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</si>
  <si>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</si>
  <si>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</si>
  <si>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</si>
  <si>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</si>
  <si>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</si>
  <si>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</si>
  <si>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</si>
  <si>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</si>
  <si>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</si>
  <si>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○○ケアサービス</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</si>
  <si>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</si>
  <si>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</si>
  <si>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</si>
  <si>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</si>
  <si>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</si>
  <si>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</si>
  <si>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</si>
  <si>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</si>
  <si>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</si>
  <si>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</si>
  <si>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</si>
  <si>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</si>
  <si>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</si>
  <si>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</si>
  <si>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</si>
  <si>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</si>
  <si>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</si>
  <si>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</si>
  <si>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</si>
  <si>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</si>
  <si>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</si>
  <si>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</si>
  <si>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</si>
  <si>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</si>
  <si>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</si>
  <si>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</si>
  <si>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</si>
  <si>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</si>
  <si>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</si>
  <si>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</si>
  <si>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</si>
  <si>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</si>
  <si>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</si>
  <si>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</si>
  <si>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</si>
  <si>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</si>
  <si>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</si>
  <si>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</si>
  <si>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</si>
  <si>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</si>
  <si>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</si>
  <si>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</si>
  <si>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</si>
  <si>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</si>
  <si>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</si>
  <si>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</si>
  <si>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</si>
  <si>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</si>
  <si>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</si>
  <si>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</si>
  <si>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</si>
  <si>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</si>
  <si>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</si>
  <si>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</si>
  <si>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</si>
  <si>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</si>
  <si>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</si>
  <si>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</si>
  <si>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</si>
  <si>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</si>
  <si>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</si>
  <si>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</si>
  <si>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</si>
  <si>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</si>
  <si>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</si>
  <si>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</si>
  <si>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</si>
  <si>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</si>
  <si>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</si>
  <si>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</si>
  <si>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</si>
  <si>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</si>
  <si>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</si>
  <si>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</si>
  <si>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</si>
  <si>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</si>
  <si>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</si>
  <si>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</si>
  <si>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</si>
  <si>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</si>
  <si>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</si>
  <si>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</si>
  <si>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</si>
  <si>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</si>
  <si>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</si>
  <si>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</si>
  <si>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</si>
  <si>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</si>
  <si>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</si>
  <si>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</si>
  <si>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</si>
  <si>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</si>
  <si>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</si>
  <si>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</si>
  <si>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</si>
  <si>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</si>
  <si>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</si>
  <si>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</si>
  <si>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</si>
  <si>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</si>
  <si>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</si>
  <si>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</si>
  <si>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</si>
  <si>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</si>
  <si>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</si>
  <si>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</si>
  <si>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</si>
  <si>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</si>
  <si>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</si>
  <si>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</si>
  <si>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</si>
  <si>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</si>
  <si>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</si>
  <si>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</si>
  <si>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</si>
  <si>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横浜市</t>
    <rPh sb="0" eb="3">
      <t>ヨコハマシ</t>
    </rPh>
    <phoneticPr fontId="30"/>
  </si>
  <si>
    <t>千代田区</t>
    <rPh sb="0" eb="4">
      <t>チヨダク</t>
    </rPh>
    <phoneticPr fontId="30"/>
  </si>
  <si>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</si>
  <si>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</si>
  <si>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</si>
  <si>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</si>
  <si>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</si>
  <si>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</si>
  <si>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</si>
  <si>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</si>
  <si>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</si>
  <si>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</si>
  <si>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</si>
  <si>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</si>
  <si>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</si>
  <si>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</si>
  <si>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</si>
  <si>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</si>
  <si>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</si>
  <si>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</si>
  <si>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</si>
  <si>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</si>
  <si>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</si>
  <si>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</si>
  <si>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</si>
  <si>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</si>
  <si>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</si>
  <si>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</si>
  <si>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</si>
  <si>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</si>
  <si>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</si>
  <si>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</si>
  <si>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</si>
  <si>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</si>
  <si>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</si>
  <si>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</si>
  <si>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</si>
  <si>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</si>
  <si>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</si>
  <si>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</si>
  <si>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</si>
  <si>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</si>
  <si>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</si>
  <si>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</si>
  <si>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</si>
  <si>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</si>
  <si>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</si>
  <si>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</si>
  <si>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</si>
  <si>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</si>
  <si>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</si>
  <si>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</si>
  <si>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</si>
  <si>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</si>
  <si>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</si>
  <si>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</si>
  <si>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</si>
  <si>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</si>
  <si>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</si>
  <si>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</si>
  <si>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</si>
  <si>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</si>
  <si>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介護保険事業所名称０２</t>
    <rPh sb="0" eb="2">
      <t>カイゴ</t>
    </rPh>
    <rPh sb="2" eb="4">
      <t>ホケン</t>
    </rPh>
    <rPh sb="4" eb="7">
      <t>ジギョウショ</t>
    </rPh>
    <rPh sb="7" eb="9">
      <t>メイショウ</t>
    </rPh>
    <phoneticPr fontId="65"/>
  </si>
  <si>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</si>
  <si>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</si>
  <si>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</si>
  <si>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</si>
  <si>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</si>
  <si>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</si>
  <si>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</si>
  <si>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神奈川県</t>
    <rPh sb="0" eb="4">
      <t>カナガワケン</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</si>
  <si>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</si>
  <si>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</si>
  <si>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</si>
  <si>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</si>
  <si>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</si>
  <si>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</si>
  <si>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</si>
  <si>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介護保険事業所名称０１</t>
    <rPh sb="0" eb="2">
      <t>カイゴ</t>
    </rPh>
    <rPh sb="2" eb="4">
      <t>ホケン</t>
    </rPh>
    <rPh sb="4" eb="7">
      <t>ジギョウショ</t>
    </rPh>
    <rPh sb="7" eb="9">
      <t>メイショウ</t>
    </rPh>
    <phoneticPr fontId="65"/>
  </si>
  <si>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</si>
  <si>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</si>
  <si>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</si>
  <si>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</si>
  <si>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東京都</t>
    <rPh sb="0" eb="3">
      <t>トウキョウト</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</si>
  <si>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</si>
  <si>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</si>
  <si>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</si>
  <si>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</si>
  <si>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</si>
  <si>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</si>
  <si>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</si>
  <si>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○○市</t>
    <rPh sb="2" eb="3">
      <t>シ</t>
    </rPh>
    <phoneticPr fontId="66"/>
  </si>
  <si>
    <t>か所</t>
    <rPh sb="1" eb="2">
      <t>ショ</t>
    </rPh>
    <phoneticPr fontId="30"/>
  </si>
  <si>
    <t>千葉県</t>
    <rPh sb="0" eb="3">
      <t>チバケン</t>
    </rPh>
    <phoneticPr fontId="30"/>
  </si>
  <si>
    <t>東京都</t>
    <rPh sb="0" eb="2">
      <t>トウキョウ</t>
    </rPh>
    <rPh sb="2" eb="3">
      <t>ト</t>
    </rPh>
    <phoneticPr fontId="30"/>
  </si>
  <si>
    <t>豊島区</t>
    <rPh sb="0" eb="2">
      <t>テシマ</t>
    </rPh>
    <rPh sb="2" eb="3">
      <t>ク</t>
    </rPh>
    <phoneticPr fontId="30"/>
  </si>
  <si>
    <t>介護保険事業所名称０３</t>
    <rPh sb="0" eb="2">
      <t>カイゴ</t>
    </rPh>
    <rPh sb="2" eb="4">
      <t>ホケン</t>
    </rPh>
    <rPh sb="4" eb="7">
      <t>ジギョウショ</t>
    </rPh>
    <rPh sb="7" eb="9">
      <t>メイショウ</t>
    </rPh>
    <phoneticPr fontId="65"/>
  </si>
  <si>
    <t>千葉市</t>
    <rPh sb="0" eb="3">
      <t>チバシ</t>
    </rPh>
    <phoneticPr fontId="30"/>
  </si>
  <si>
    <t>介護保険事業所名称０４</t>
    <rPh sb="0" eb="2">
      <t>カイゴ</t>
    </rPh>
    <rPh sb="2" eb="4">
      <t>ホケン</t>
    </rPh>
    <rPh sb="4" eb="7">
      <t>ジギョウショ</t>
    </rPh>
    <rPh sb="7" eb="9">
      <t>メイショウ</t>
    </rPh>
    <phoneticPr fontId="65"/>
  </si>
  <si>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</si>
  <si>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</si>
  <si>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</si>
  <si>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</si>
  <si>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</si>
  <si>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千代田区霞が関 1－2－2</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</si>
  <si>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</si>
  <si>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○○ビル 18F</t>
  </si>
  <si>
    <t>代表取締役</t>
    <rPh sb="0" eb="2">
      <t>ダイヒョウ</t>
    </rPh>
    <rPh sb="2" eb="5">
      <t>トリシマリヤク</t>
    </rPh>
    <phoneticPr fontId="66"/>
  </si>
  <si>
    <t>厚労 花子</t>
    <rPh sb="0" eb="2">
      <t>コウロウ</t>
    </rPh>
    <rPh sb="3" eb="5">
      <t>ハナコ</t>
    </rPh>
    <phoneticPr fontId="66"/>
  </si>
  <si>
    <t>コウロウ タロウ</t>
  </si>
  <si>
    <t>厚労 太郎</t>
    <rPh sb="0" eb="2">
      <t>コウロウ</t>
    </rPh>
    <rPh sb="3" eb="5">
      <t>タロウ</t>
    </rPh>
    <phoneticPr fontId="66"/>
  </si>
  <si>
    <t>03-3571-XXXX</t>
  </si>
  <si>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</si>
  <si>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</si>
  <si>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</si>
  <si>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</si>
  <si>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</si>
  <si>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</si>
  <si>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千代田区・中央区・港区</t>
    <rPh sb="0" eb="4">
      <t>チヨダク</t>
    </rPh>
    <rPh sb="5" eb="8">
      <t>チュウオウク</t>
    </rPh>
    <rPh sb="9" eb="11">
      <t>ミナトク</t>
    </rPh>
    <phoneticPr fontId="30"/>
  </si>
  <si>
    <t>厚労 花子</t>
    <rPh sb="0" eb="2">
      <t>コウロウ</t>
    </rPh>
    <rPh sb="3" eb="5">
      <t>ハナコ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</si>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</sst>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8" formatCode="#,##0_ ;[Red]\-#,##0\ "/>
    <numFmt numFmtId="181" formatCode="0.0"/>
    <numFmt numFmtId="177" formatCode="0.00_ "/>
    <numFmt numFmtId="179" formatCode="0.0_ "/>
    <numFmt numFmtId="182" formatCode="0_ "/>
    <numFmt numFmtId="180" formatCode="\(0.0\)"/>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11"/>
      <color indexed="8"/>
      <name val="ＭＳ Ｐゴシック"/>
      <family val="3"/>
    </font>
    <font>
      <b/>
      <sz val="11"/>
      <color rgb="FFFF0000"/>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1202035" y="693420"/>
          <a:ext cx="4335145" cy="89725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25755" y="1505585"/>
          <a:ext cx="913447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63855" y="3980180"/>
          <a:ext cx="694245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363855" y="3980180"/>
          <a:ext cx="154940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209550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34565" y="4176395"/>
          <a:ext cx="4185285"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2726055" y="1569085"/>
          <a:ext cx="80772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2855595" y="1562100"/>
          <a:ext cx="78803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1907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6847840" y="309245"/>
          <a:ext cx="4398010" cy="149606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775335" y="28325445"/>
              <a:ext cx="169545"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737235" y="255441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737235" y="257251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737235" y="258965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737235" y="2606802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737235" y="2629598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737235" y="265537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737235" y="267252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737235" y="268966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737235" y="2709672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737235" y="2731643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737235" y="275539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737235" y="2772537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737235" y="2794508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737235" y="281825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737235" y="2837307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737235" y="2854452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737235" y="287445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737235" y="2896425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737235" y="291826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737235" y="293541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737235" y="295255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737235" y="296970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737235" y="2986849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737235" y="300399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775335" y="31630620"/>
              <a:ext cx="16954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737235" y="3003994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775335" y="30039945"/>
              <a:ext cx="169545"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004685" y="1381760"/>
          <a:ext cx="242570"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73</xdr:row>
          <xdr:rowOff>85090</xdr:rowOff>
        </xdr:from>
        <xdr:to xmlns:xdr="http://schemas.openxmlformats.org/drawingml/2006/spreadsheetDrawing">
          <xdr:col>22</xdr:col>
          <xdr:colOff>0</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514725" y="1695386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4533900" y="16964025"/>
              <a:ext cx="3429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73</xdr:row>
          <xdr:rowOff>85090</xdr:rowOff>
        </xdr:from>
        <xdr:to xmlns:xdr="http://schemas.openxmlformats.org/drawingml/2006/spreadsheetDrawing">
          <xdr:col>34</xdr:col>
          <xdr:colOff>0</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5572125" y="16953865"/>
              <a:ext cx="3429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657475"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3370" cy="192405"/>
    <xdr:sp macro="" textlink="">
      <xdr:nvSpPr>
        <xdr:cNvPr id="48" name="正方形/長方形 47"/>
        <xdr:cNvSpPr/>
      </xdr:nvSpPr>
      <xdr:spPr>
        <a:xfrm>
          <a:off x="2655570" y="741997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41</xdr:row>
      <xdr:rowOff>373380</xdr:rowOff>
    </xdr:from>
    <xdr:ext cx="293370" cy="192405"/>
    <xdr:sp macro="" textlink="">
      <xdr:nvSpPr>
        <xdr:cNvPr id="49" name="正方形/長方形 48"/>
        <xdr:cNvSpPr/>
      </xdr:nvSpPr>
      <xdr:spPr>
        <a:xfrm>
          <a:off x="265747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3370" cy="192405"/>
    <xdr:sp macro="" textlink="">
      <xdr:nvSpPr>
        <xdr:cNvPr id="50" name="正方形/長方形 49"/>
        <xdr:cNvSpPr/>
      </xdr:nvSpPr>
      <xdr:spPr>
        <a:xfrm>
          <a:off x="2654935" y="851535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45</xdr:row>
      <xdr:rowOff>20955</xdr:rowOff>
    </xdr:from>
    <xdr:ext cx="293370" cy="191135"/>
    <xdr:sp macro="" textlink="">
      <xdr:nvSpPr>
        <xdr:cNvPr id="51" name="正方形/長方形 50"/>
        <xdr:cNvSpPr/>
      </xdr:nvSpPr>
      <xdr:spPr>
        <a:xfrm>
          <a:off x="2657475"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657475"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653665"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3846830"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2735" cy="191135"/>
    <xdr:sp macro="" textlink="">
      <xdr:nvSpPr>
        <xdr:cNvPr id="55" name="正方形/長方形 54"/>
        <xdr:cNvSpPr/>
      </xdr:nvSpPr>
      <xdr:spPr>
        <a:xfrm>
          <a:off x="5056505" y="6528435"/>
          <a:ext cx="29273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40</xdr:row>
      <xdr:rowOff>26035</xdr:rowOff>
    </xdr:from>
    <xdr:ext cx="293370" cy="196215"/>
    <xdr:sp macro="" textlink="">
      <xdr:nvSpPr>
        <xdr:cNvPr id="56" name="正方形/長方形 55"/>
        <xdr:cNvSpPr/>
      </xdr:nvSpPr>
      <xdr:spPr>
        <a:xfrm>
          <a:off x="2657475" y="7684135"/>
          <a:ext cx="29337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656840"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40</xdr:row>
      <xdr:rowOff>210820</xdr:rowOff>
    </xdr:from>
    <xdr:ext cx="1016635" cy="195580"/>
    <xdr:sp macro="" textlink="">
      <xdr:nvSpPr>
        <xdr:cNvPr id="60" name="正方形/長方形 59"/>
        <xdr:cNvSpPr/>
      </xdr:nvSpPr>
      <xdr:spPr>
        <a:xfrm>
          <a:off x="2657475" y="7868920"/>
          <a:ext cx="1016635"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188595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60045" y="21574125"/>
              <a:ext cx="28575"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C161"/>
  <sheetViews>
    <sheetView showGridLines="0" tabSelected="1" view="pageBreakPreview" topLeftCell="A55" zoomScale="80" zoomScaleSheetLayoutView="80" workbookViewId="0">
      <selection activeCell="C59" sqref="C59:L59"/>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136</v>
      </c>
      <c r="AC1" s="1" t="s">
        <v>43</v>
      </c>
    </row>
    <row r="2" spans="1:29" ht="11.25" customHeight="1">
      <c r="A2" s="4"/>
    </row>
    <row r="3" spans="1:29" s="2" customFormat="1" ht="24" customHeight="1">
      <c r="A3" s="5" t="s">
        <v>149</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308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4">
      <c r="A6" s="5" t="s">
        <v>90</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291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103</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151</v>
      </c>
      <c r="C32" s="24" t="s">
        <v>231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t="s">
        <v>24</v>
      </c>
      <c r="N36" s="56"/>
      <c r="O36" s="56"/>
      <c r="P36" s="56"/>
      <c r="Q36" s="56"/>
      <c r="R36" s="56"/>
      <c r="S36" s="56"/>
      <c r="T36" s="56"/>
      <c r="U36" s="56"/>
      <c r="V36" s="56"/>
      <c r="W36" s="85"/>
      <c r="X36" s="93"/>
      <c r="Y36" s="9"/>
      <c r="Z36" s="9"/>
      <c r="AA36" s="9"/>
    </row>
    <row r="37" spans="1:29" ht="20.100000000000001" customHeight="1">
      <c r="A37" s="9"/>
      <c r="B37" s="14"/>
      <c r="C37" s="25" t="s">
        <v>68</v>
      </c>
      <c r="D37" s="25"/>
      <c r="E37" s="25"/>
      <c r="F37" s="25"/>
      <c r="G37" s="25"/>
      <c r="H37" s="25"/>
      <c r="I37" s="25"/>
      <c r="J37" s="25"/>
      <c r="K37" s="25"/>
      <c r="L37" s="40"/>
      <c r="M37" s="46" t="s">
        <v>24</v>
      </c>
      <c r="N37" s="57"/>
      <c r="O37" s="57"/>
      <c r="P37" s="57"/>
      <c r="Q37" s="57"/>
      <c r="R37" s="57"/>
      <c r="S37" s="57"/>
      <c r="T37" s="57"/>
      <c r="U37" s="59"/>
      <c r="V37" s="59"/>
      <c r="W37" s="86"/>
      <c r="X37" s="94"/>
      <c r="Y37" s="9"/>
      <c r="Z37" s="9"/>
      <c r="AA37" s="9"/>
      <c r="AC37" s="1" t="s">
        <v>69</v>
      </c>
    </row>
    <row r="38" spans="1:29" ht="20.100000000000001" customHeight="1">
      <c r="A38" s="9"/>
      <c r="B38" s="13" t="s">
        <v>71</v>
      </c>
      <c r="C38" s="25" t="s">
        <v>3</v>
      </c>
      <c r="D38" s="25"/>
      <c r="E38" s="25"/>
      <c r="F38" s="25"/>
      <c r="G38" s="25"/>
      <c r="H38" s="25"/>
      <c r="I38" s="25"/>
      <c r="J38" s="25"/>
      <c r="K38" s="25"/>
      <c r="L38" s="40"/>
      <c r="M38" s="47">
        <v>1</v>
      </c>
      <c r="N38" s="58">
        <v>0</v>
      </c>
      <c r="O38" s="58">
        <v>0</v>
      </c>
      <c r="P38" s="65" t="s">
        <v>52</v>
      </c>
      <c r="Q38" s="58">
        <v>1</v>
      </c>
      <c r="R38" s="58">
        <v>2</v>
      </c>
      <c r="S38" s="58">
        <v>3</v>
      </c>
      <c r="T38" s="76">
        <v>4</v>
      </c>
      <c r="U38" s="78"/>
      <c r="V38" s="79"/>
      <c r="W38" s="79"/>
      <c r="X38" s="79"/>
      <c r="Y38" s="9"/>
      <c r="Z38" s="9"/>
      <c r="AA38" s="9"/>
      <c r="AC38" s="1" t="str">
        <f>CONCATENATE(M38,N38,O38,P38,Q38,R38,S38,T38)</f>
        <v>100－1234</v>
      </c>
    </row>
    <row r="39" spans="1:29" ht="20.100000000000001" customHeight="1">
      <c r="A39" s="9"/>
      <c r="B39" s="15"/>
      <c r="C39" s="25" t="s">
        <v>72</v>
      </c>
      <c r="D39" s="25"/>
      <c r="E39" s="25"/>
      <c r="F39" s="25"/>
      <c r="G39" s="25"/>
      <c r="H39" s="25"/>
      <c r="I39" s="25"/>
      <c r="J39" s="25"/>
      <c r="K39" s="25"/>
      <c r="L39" s="40"/>
      <c r="M39" s="46" t="s">
        <v>244</v>
      </c>
      <c r="N39" s="57"/>
      <c r="O39" s="57"/>
      <c r="P39" s="57"/>
      <c r="Q39" s="57"/>
      <c r="R39" s="57"/>
      <c r="S39" s="57"/>
      <c r="T39" s="57"/>
      <c r="U39" s="60"/>
      <c r="V39" s="60"/>
      <c r="W39" s="87"/>
      <c r="X39" s="95"/>
      <c r="Y39" s="9"/>
      <c r="Z39" s="9"/>
      <c r="AA39" s="9"/>
    </row>
    <row r="40" spans="1:29" ht="20.100000000000001" customHeight="1">
      <c r="A40" s="9"/>
      <c r="B40" s="14"/>
      <c r="C40" s="25" t="s">
        <v>73</v>
      </c>
      <c r="D40" s="25"/>
      <c r="E40" s="25"/>
      <c r="F40" s="25"/>
      <c r="G40" s="25"/>
      <c r="H40" s="25"/>
      <c r="I40" s="25"/>
      <c r="J40" s="25"/>
      <c r="K40" s="25"/>
      <c r="L40" s="40"/>
      <c r="M40" s="46" t="s">
        <v>246</v>
      </c>
      <c r="N40" s="57"/>
      <c r="O40" s="57"/>
      <c r="P40" s="57"/>
      <c r="Q40" s="57"/>
      <c r="R40" s="57"/>
      <c r="S40" s="57"/>
      <c r="T40" s="57"/>
      <c r="U40" s="57"/>
      <c r="V40" s="57"/>
      <c r="W40" s="88"/>
      <c r="X40" s="96"/>
      <c r="Y40" s="9"/>
      <c r="Z40" s="9"/>
      <c r="AA40" s="9"/>
    </row>
    <row r="41" spans="1:29" ht="20.100000000000001" customHeight="1">
      <c r="A41" s="9"/>
      <c r="B41" s="13" t="s">
        <v>33</v>
      </c>
      <c r="C41" s="25" t="s">
        <v>50</v>
      </c>
      <c r="D41" s="25"/>
      <c r="E41" s="25"/>
      <c r="F41" s="25"/>
      <c r="G41" s="25"/>
      <c r="H41" s="25"/>
      <c r="I41" s="25"/>
      <c r="J41" s="25"/>
      <c r="K41" s="25"/>
      <c r="L41" s="40"/>
      <c r="M41" s="46" t="s">
        <v>247</v>
      </c>
      <c r="N41" s="57"/>
      <c r="O41" s="57"/>
      <c r="P41" s="57"/>
      <c r="Q41" s="57"/>
      <c r="R41" s="57"/>
      <c r="S41" s="57"/>
      <c r="T41" s="57"/>
      <c r="U41" s="57"/>
      <c r="V41" s="57"/>
      <c r="W41" s="88"/>
      <c r="X41" s="96"/>
      <c r="Y41" s="9"/>
      <c r="Z41" s="9"/>
      <c r="AA41" s="9"/>
    </row>
    <row r="42" spans="1:29" ht="20.100000000000001" customHeight="1">
      <c r="A42" s="9"/>
      <c r="B42" s="14"/>
      <c r="C42" s="25" t="s">
        <v>41</v>
      </c>
      <c r="D42" s="25"/>
      <c r="E42" s="25"/>
      <c r="F42" s="25"/>
      <c r="G42" s="25"/>
      <c r="H42" s="25"/>
      <c r="I42" s="25"/>
      <c r="J42" s="25"/>
      <c r="K42" s="25"/>
      <c r="L42" s="40"/>
      <c r="M42" s="48" t="s">
        <v>248</v>
      </c>
      <c r="N42" s="59"/>
      <c r="O42" s="59"/>
      <c r="P42" s="59"/>
      <c r="Q42" s="59"/>
      <c r="R42" s="59"/>
      <c r="S42" s="59"/>
      <c r="T42" s="59"/>
      <c r="U42" s="59"/>
      <c r="V42" s="59"/>
      <c r="W42" s="86"/>
      <c r="X42" s="94"/>
      <c r="Y42" s="9"/>
      <c r="Z42" s="9"/>
      <c r="AA42" s="9"/>
    </row>
    <row r="43" spans="1:29" ht="20.100000000000001" customHeight="1">
      <c r="A43" s="9"/>
      <c r="B43" s="16" t="s">
        <v>74</v>
      </c>
      <c r="C43" s="25" t="s">
        <v>0</v>
      </c>
      <c r="D43" s="25"/>
      <c r="E43" s="25"/>
      <c r="F43" s="25"/>
      <c r="G43" s="25"/>
      <c r="H43" s="25"/>
      <c r="I43" s="25"/>
      <c r="J43" s="25"/>
      <c r="K43" s="25"/>
      <c r="L43" s="40"/>
      <c r="M43" s="46" t="s">
        <v>249</v>
      </c>
      <c r="N43" s="57"/>
      <c r="O43" s="57"/>
      <c r="P43" s="57"/>
      <c r="Q43" s="57"/>
      <c r="R43" s="57"/>
      <c r="S43" s="57"/>
      <c r="T43" s="57"/>
      <c r="U43" s="57"/>
      <c r="V43" s="57"/>
      <c r="W43" s="88"/>
      <c r="X43" s="96"/>
      <c r="Y43" s="9"/>
      <c r="Z43" s="9"/>
      <c r="AA43" s="9"/>
    </row>
    <row r="44" spans="1:29" ht="20.100000000000001" customHeight="1">
      <c r="A44" s="9"/>
      <c r="B44" s="17"/>
      <c r="C44" s="26" t="s">
        <v>41</v>
      </c>
      <c r="D44" s="26"/>
      <c r="E44" s="26"/>
      <c r="F44" s="26"/>
      <c r="G44" s="26"/>
      <c r="H44" s="26"/>
      <c r="I44" s="26"/>
      <c r="J44" s="26"/>
      <c r="K44" s="26"/>
      <c r="L44" s="26"/>
      <c r="M44" s="46" t="s">
        <v>250</v>
      </c>
      <c r="N44" s="57"/>
      <c r="O44" s="57"/>
      <c r="P44" s="57"/>
      <c r="Q44" s="57"/>
      <c r="R44" s="57"/>
      <c r="S44" s="57"/>
      <c r="T44" s="57"/>
      <c r="U44" s="57"/>
      <c r="V44" s="57"/>
      <c r="W44" s="88"/>
      <c r="X44" s="96"/>
      <c r="Y44" s="9"/>
      <c r="Z44" s="9"/>
      <c r="AA44" s="9"/>
    </row>
    <row r="45" spans="1:29" ht="20.100000000000001" customHeight="1">
      <c r="A45" s="9"/>
      <c r="B45" s="13" t="s">
        <v>67</v>
      </c>
      <c r="C45" s="25" t="s">
        <v>48</v>
      </c>
      <c r="D45" s="25"/>
      <c r="E45" s="25"/>
      <c r="F45" s="25"/>
      <c r="G45" s="25"/>
      <c r="H45" s="25"/>
      <c r="I45" s="25"/>
      <c r="J45" s="25"/>
      <c r="K45" s="25"/>
      <c r="L45" s="40"/>
      <c r="M45" s="49" t="s">
        <v>251</v>
      </c>
      <c r="N45" s="60"/>
      <c r="O45" s="60"/>
      <c r="P45" s="60"/>
      <c r="Q45" s="60"/>
      <c r="R45" s="60"/>
      <c r="S45" s="60"/>
      <c r="T45" s="60"/>
      <c r="U45" s="60"/>
      <c r="V45" s="60"/>
      <c r="W45" s="87"/>
      <c r="X45" s="95"/>
      <c r="Y45" s="9"/>
      <c r="Z45" s="9"/>
      <c r="AA45" s="9"/>
    </row>
    <row r="46" spans="1:29" ht="20.100000000000001" customHeight="1">
      <c r="A46" s="9"/>
      <c r="B46" s="18"/>
      <c r="C46" s="25" t="s">
        <v>75</v>
      </c>
      <c r="D46" s="25"/>
      <c r="E46" s="25"/>
      <c r="F46" s="25"/>
      <c r="G46" s="25"/>
      <c r="H46" s="25"/>
      <c r="I46" s="25"/>
      <c r="J46" s="25"/>
      <c r="K46" s="25"/>
      <c r="L46" s="40"/>
      <c r="M46" s="50" t="s">
        <v>252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120</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4">
      <c r="A49" s="9"/>
      <c r="B49" s="7" t="s">
        <v>264</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2">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78</v>
      </c>
      <c r="C51" s="20" t="s">
        <v>80</v>
      </c>
      <c r="D51" s="20"/>
      <c r="E51" s="20"/>
      <c r="F51" s="20"/>
      <c r="G51" s="20"/>
      <c r="H51" s="20"/>
      <c r="I51" s="20"/>
      <c r="J51" s="20"/>
      <c r="K51" s="20"/>
      <c r="L51" s="20"/>
      <c r="M51" s="20" t="s">
        <v>83</v>
      </c>
      <c r="N51" s="20"/>
      <c r="O51" s="20"/>
      <c r="P51" s="20"/>
      <c r="Q51" s="20"/>
      <c r="R51" s="22" t="s">
        <v>12</v>
      </c>
      <c r="S51" s="72"/>
      <c r="T51" s="72"/>
      <c r="U51" s="72"/>
      <c r="V51" s="72"/>
      <c r="W51" s="90"/>
      <c r="X51" s="20" t="s">
        <v>85</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82</v>
      </c>
      <c r="S52" s="73"/>
      <c r="T52" s="73"/>
      <c r="U52" s="73"/>
      <c r="V52" s="73"/>
      <c r="W52" s="73" t="s">
        <v>36</v>
      </c>
      <c r="X52" s="28"/>
      <c r="Y52" s="102"/>
      <c r="Z52" s="107"/>
      <c r="AA52" s="107"/>
    </row>
    <row r="53" spans="1:27" ht="38.25" customHeight="1">
      <c r="A53" s="9"/>
      <c r="B53" s="21">
        <v>1</v>
      </c>
      <c r="C53" s="29" t="s">
        <v>239</v>
      </c>
      <c r="D53" s="35"/>
      <c r="E53" s="35"/>
      <c r="F53" s="35"/>
      <c r="G53" s="35"/>
      <c r="H53" s="35"/>
      <c r="I53" s="35"/>
      <c r="J53" s="35"/>
      <c r="K53" s="35"/>
      <c r="L53" s="41"/>
      <c r="M53" s="51" t="s">
        <v>223</v>
      </c>
      <c r="N53" s="62"/>
      <c r="O53" s="62"/>
      <c r="P53" s="62"/>
      <c r="Q53" s="66"/>
      <c r="R53" s="70" t="s">
        <v>234</v>
      </c>
      <c r="S53" s="74"/>
      <c r="T53" s="74"/>
      <c r="U53" s="74"/>
      <c r="V53" s="80"/>
      <c r="W53" s="91" t="s">
        <v>141</v>
      </c>
      <c r="X53" s="99" t="s">
        <v>218</v>
      </c>
      <c r="Y53" s="103" t="s">
        <v>25</v>
      </c>
      <c r="Z53" s="108"/>
      <c r="AA53" s="109"/>
    </row>
    <row r="54" spans="1:27" ht="38.25" customHeight="1">
      <c r="A54" s="9"/>
      <c r="B54" s="22">
        <f t="shared" ref="B54:B117" si="0">B53+1</f>
        <v>2</v>
      </c>
      <c r="C54" s="30">
        <v>1334567890</v>
      </c>
      <c r="D54" s="36"/>
      <c r="E54" s="36"/>
      <c r="F54" s="36"/>
      <c r="G54" s="36"/>
      <c r="H54" s="36"/>
      <c r="I54" s="36"/>
      <c r="J54" s="36"/>
      <c r="K54" s="36"/>
      <c r="L54" s="42"/>
      <c r="M54" s="52" t="s">
        <v>258</v>
      </c>
      <c r="N54" s="63"/>
      <c r="O54" s="63"/>
      <c r="P54" s="63"/>
      <c r="Q54" s="67"/>
      <c r="R54" s="53" t="s">
        <v>223</v>
      </c>
      <c r="S54" s="64"/>
      <c r="T54" s="64"/>
      <c r="U54" s="64"/>
      <c r="V54" s="68"/>
      <c r="W54" s="92" t="s">
        <v>141</v>
      </c>
      <c r="X54" s="100" t="s">
        <v>218</v>
      </c>
      <c r="Y54" s="104" t="s">
        <v>145</v>
      </c>
      <c r="Z54" s="108"/>
      <c r="AA54" s="109"/>
    </row>
    <row r="55" spans="1:27" ht="38.25" customHeight="1">
      <c r="A55" s="9"/>
      <c r="B55" s="22">
        <f t="shared" si="0"/>
        <v>3</v>
      </c>
      <c r="C55" s="30">
        <v>1334567891</v>
      </c>
      <c r="D55" s="36"/>
      <c r="E55" s="36"/>
      <c r="F55" s="36"/>
      <c r="G55" s="36"/>
      <c r="H55" s="36"/>
      <c r="I55" s="36"/>
      <c r="J55" s="36"/>
      <c r="K55" s="36"/>
      <c r="L55" s="42"/>
      <c r="M55" s="53" t="s">
        <v>223</v>
      </c>
      <c r="N55" s="64"/>
      <c r="O55" s="64"/>
      <c r="P55" s="64"/>
      <c r="Q55" s="68"/>
      <c r="R55" s="53" t="s">
        <v>223</v>
      </c>
      <c r="S55" s="64"/>
      <c r="T55" s="64"/>
      <c r="U55" s="64"/>
      <c r="V55" s="68"/>
      <c r="W55" s="92" t="s">
        <v>235</v>
      </c>
      <c r="X55" s="100" t="s">
        <v>202</v>
      </c>
      <c r="Y55" s="104" t="s">
        <v>9</v>
      </c>
      <c r="Z55" s="108"/>
      <c r="AA55" s="109"/>
    </row>
    <row r="56" spans="1:27" ht="38.25" customHeight="1">
      <c r="A56" s="9"/>
      <c r="B56" s="22">
        <f t="shared" si="0"/>
        <v>4</v>
      </c>
      <c r="C56" s="30">
        <v>1334567892</v>
      </c>
      <c r="D56" s="36"/>
      <c r="E56" s="36"/>
      <c r="F56" s="36"/>
      <c r="G56" s="36"/>
      <c r="H56" s="36"/>
      <c r="I56" s="36"/>
      <c r="J56" s="36"/>
      <c r="K56" s="36"/>
      <c r="L56" s="42"/>
      <c r="M56" s="53" t="s">
        <v>140</v>
      </c>
      <c r="N56" s="64"/>
      <c r="O56" s="64"/>
      <c r="P56" s="64"/>
      <c r="Q56" s="68"/>
      <c r="R56" s="53" t="s">
        <v>210</v>
      </c>
      <c r="S56" s="64"/>
      <c r="T56" s="64"/>
      <c r="U56" s="64"/>
      <c r="V56" s="68"/>
      <c r="W56" s="92" t="s">
        <v>140</v>
      </c>
      <c r="X56" s="100" t="s">
        <v>236</v>
      </c>
      <c r="Y56" s="104" t="s">
        <v>185</v>
      </c>
      <c r="Z56" s="108"/>
      <c r="AA56" s="109"/>
    </row>
    <row r="57" spans="1:27" ht="38.25" customHeight="1">
      <c r="A57" s="9"/>
      <c r="B57" s="22">
        <f t="shared" si="0"/>
        <v>5</v>
      </c>
      <c r="C57" s="30">
        <v>1334567893</v>
      </c>
      <c r="D57" s="36"/>
      <c r="E57" s="36"/>
      <c r="F57" s="36"/>
      <c r="G57" s="36"/>
      <c r="H57" s="36"/>
      <c r="I57" s="36"/>
      <c r="J57" s="36"/>
      <c r="K57" s="36"/>
      <c r="L57" s="42"/>
      <c r="M57" s="53" t="s">
        <v>233</v>
      </c>
      <c r="N57" s="64"/>
      <c r="O57" s="64"/>
      <c r="P57" s="64"/>
      <c r="Q57" s="68"/>
      <c r="R57" s="53" t="s">
        <v>233</v>
      </c>
      <c r="S57" s="64"/>
      <c r="T57" s="64"/>
      <c r="U57" s="64"/>
      <c r="V57" s="68"/>
      <c r="W57" s="92" t="s">
        <v>237</v>
      </c>
      <c r="X57" s="100" t="s">
        <v>238</v>
      </c>
      <c r="Y57" s="104" t="s">
        <v>38</v>
      </c>
      <c r="Z57" s="108"/>
      <c r="AA57" s="109"/>
    </row>
    <row r="58" spans="1:27" ht="38.25" customHeight="1">
      <c r="A58" s="9"/>
      <c r="B58" s="22">
        <f t="shared" si="0"/>
        <v>6</v>
      </c>
      <c r="C58" s="30">
        <v>1334567893</v>
      </c>
      <c r="D58" s="36"/>
      <c r="E58" s="36"/>
      <c r="F58" s="36"/>
      <c r="G58" s="36"/>
      <c r="H58" s="36"/>
      <c r="I58" s="36"/>
      <c r="J58" s="36"/>
      <c r="K58" s="36"/>
      <c r="L58" s="42"/>
      <c r="M58" s="53" t="s">
        <v>233</v>
      </c>
      <c r="N58" s="64"/>
      <c r="O58" s="64"/>
      <c r="P58" s="64"/>
      <c r="Q58" s="68"/>
      <c r="R58" s="53" t="s">
        <v>233</v>
      </c>
      <c r="S58" s="64"/>
      <c r="T58" s="64"/>
      <c r="U58" s="64"/>
      <c r="V58" s="68"/>
      <c r="W58" s="92" t="s">
        <v>237</v>
      </c>
      <c r="X58" s="100" t="s">
        <v>238</v>
      </c>
      <c r="Y58" s="104" t="s">
        <v>187</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topLeftCell="A142" zoomScaleNormal="120" zoomScaleSheetLayoutView="100" workbookViewId="0">
      <selection activeCell="B157" sqref="B157:AI157"/>
    </sheetView>
  </sheetViews>
  <sheetFormatPr defaultColWidth="9" defaultRowHeight="13.2"/>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37</v>
      </c>
      <c r="Z1" s="494"/>
      <c r="AA1" s="494"/>
      <c r="AB1" s="494"/>
      <c r="AC1" s="494" t="str">
        <f>IF(基本情報入力シート!C32="","",基本情報入力シート!C32)</f>
        <v>○○市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161</v>
      </c>
      <c r="V4" s="454">
        <v>5</v>
      </c>
      <c r="W4" s="454"/>
      <c r="X4" s="476" t="s">
        <v>47</v>
      </c>
      <c r="Y4" s="2"/>
      <c r="Z4" s="202"/>
      <c r="AA4" s="202"/>
      <c r="AB4" s="202"/>
      <c r="AC4" s="526"/>
      <c r="AD4" s="9"/>
      <c r="AE4" s="9"/>
      <c r="AF4" s="547"/>
      <c r="AG4" s="202"/>
      <c r="AH4" s="202"/>
      <c r="AI4" s="202"/>
      <c r="AJ4" s="573"/>
    </row>
    <row r="5" spans="1:45" ht="14.4">
      <c r="A5" s="10" t="s">
        <v>200</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○○ケアサービス</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45</v>
      </c>
      <c r="B9" s="205"/>
      <c r="C9" s="205"/>
      <c r="D9" s="205"/>
      <c r="E9" s="205"/>
      <c r="F9" s="205"/>
      <c r="G9" s="343" t="s">
        <v>3</v>
      </c>
      <c r="H9" s="350" t="str">
        <f>IF(基本情報入力シート!AC38="－","",基本情報入力シート!AC38)</f>
        <v>100－1234</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千代田区霞が関 1－2－2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○○ビル 18F</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コウロウ タロウ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厚労 太郎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67</v>
      </c>
      <c r="B14" s="123"/>
      <c r="C14" s="123"/>
      <c r="D14" s="123"/>
      <c r="E14" s="123"/>
      <c r="F14" s="123"/>
      <c r="G14" s="346" t="s">
        <v>48</v>
      </c>
      <c r="H14" s="346"/>
      <c r="I14" s="346"/>
      <c r="J14" s="118"/>
      <c r="K14" s="355" t="str">
        <f>IF(基本情報入力シート!M45="","",基本情報入力シート!M45)</f>
        <v>03-3571-XXXX</v>
      </c>
      <c r="L14" s="355"/>
      <c r="M14" s="355"/>
      <c r="N14" s="355"/>
      <c r="O14" s="355"/>
      <c r="P14" s="355"/>
      <c r="Q14" s="355"/>
      <c r="R14" s="355"/>
      <c r="S14" s="355"/>
      <c r="T14" s="355"/>
      <c r="U14" s="123" t="s">
        <v>53</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275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204</v>
      </c>
      <c r="C18" s="278" t="s">
        <v>276</v>
      </c>
      <c r="D18" s="298"/>
      <c r="E18" s="298"/>
      <c r="F18" s="298"/>
      <c r="G18" s="298"/>
      <c r="H18" s="298"/>
      <c r="I18" s="298"/>
      <c r="J18" s="298"/>
      <c r="K18" s="298"/>
      <c r="L18" s="360"/>
      <c r="M18" s="365" t="s">
        <v>204</v>
      </c>
      <c r="N18" s="369" t="s">
        <v>277</v>
      </c>
      <c r="O18" s="373"/>
      <c r="P18" s="373"/>
      <c r="Q18" s="373"/>
      <c r="R18" s="373"/>
      <c r="S18" s="373"/>
      <c r="T18" s="373"/>
      <c r="U18" s="373"/>
      <c r="V18" s="373"/>
      <c r="W18" s="466"/>
      <c r="X18" s="477" t="s">
        <v>204</v>
      </c>
      <c r="Y18" s="495" t="s">
        <v>278</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4">
      <c r="A21" s="129" t="s">
        <v>197</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163</v>
      </c>
      <c r="B22" s="152" t="s">
        <v>77</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265</v>
      </c>
      <c r="B23" s="214" t="s">
        <v>263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267</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51</v>
      </c>
      <c r="B24" s="214" t="s">
        <v>266</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124</v>
      </c>
      <c r="B25" s="215" t="s">
        <v>54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114</v>
      </c>
      <c r="B26" s="214" t="s">
        <v>268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219</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215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55</v>
      </c>
      <c r="B30" s="218" t="s">
        <v>157</v>
      </c>
      <c r="C30" s="218"/>
      <c r="D30" s="299">
        <f>IF(V4=0,"",V4)</f>
        <v>5</v>
      </c>
      <c r="E30" s="299"/>
      <c r="F30" s="326" t="s">
        <v>158</v>
      </c>
      <c r="G30" s="347"/>
      <c r="H30" s="347"/>
      <c r="I30" s="347"/>
      <c r="J30" s="347"/>
      <c r="K30" s="347"/>
      <c r="L30" s="347"/>
      <c r="M30" s="347"/>
      <c r="N30" s="347"/>
      <c r="O30" s="374"/>
      <c r="P30" s="383">
        <f>P35+W35+AD35</f>
        <v>54805879</v>
      </c>
      <c r="Q30" s="395"/>
      <c r="R30" s="395"/>
      <c r="S30" s="395"/>
      <c r="T30" s="395"/>
      <c r="U30" s="445"/>
      <c r="V30" s="457" t="s">
        <v>15</v>
      </c>
    </row>
    <row r="31" spans="1:73" ht="30.75" customHeight="1">
      <c r="A31" s="135" t="s">
        <v>56</v>
      </c>
      <c r="B31" s="219" t="s">
        <v>279</v>
      </c>
      <c r="C31" s="281"/>
      <c r="D31" s="281"/>
      <c r="E31" s="281"/>
      <c r="F31" s="281"/>
      <c r="G31" s="281"/>
      <c r="H31" s="281"/>
      <c r="I31" s="281"/>
      <c r="J31" s="281"/>
      <c r="K31" s="281"/>
      <c r="L31" s="281"/>
      <c r="M31" s="281"/>
      <c r="N31" s="281"/>
      <c r="O31" s="375"/>
      <c r="P31" s="384">
        <f>P36+W36+AD36</f>
        <v>56379277</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220</v>
      </c>
      <c r="B33" s="216"/>
      <c r="C33" s="280"/>
      <c r="D33" s="124"/>
      <c r="E33" s="124"/>
      <c r="F33" s="124"/>
      <c r="G33" s="124"/>
      <c r="H33" s="124"/>
      <c r="I33" s="124"/>
      <c r="J33" s="124"/>
      <c r="K33" s="356"/>
      <c r="L33" s="356"/>
      <c r="M33" s="356"/>
      <c r="N33" s="356"/>
      <c r="O33" s="356"/>
      <c r="P33" s="356"/>
      <c r="Q33" s="356"/>
      <c r="R33" s="356"/>
      <c r="S33" s="415"/>
      <c r="T33" s="431"/>
      <c r="U33" s="431"/>
      <c r="V33" s="455" t="s">
        <v>227</v>
      </c>
      <c r="W33" s="431"/>
      <c r="X33" s="431"/>
      <c r="Y33" s="431"/>
      <c r="Z33" s="124"/>
      <c r="AA33" s="124"/>
      <c r="AB33" s="415"/>
      <c r="AC33" s="455" t="s">
        <v>228</v>
      </c>
      <c r="AD33" s="431"/>
      <c r="AE33" s="431"/>
      <c r="AF33" s="431"/>
      <c r="AG33" s="431"/>
      <c r="AH33" s="431"/>
      <c r="AI33" s="124"/>
      <c r="AJ33" s="455" t="s">
        <v>229</v>
      </c>
    </row>
    <row r="34" spans="1:48" ht="19.5" customHeight="1">
      <c r="A34" s="136"/>
      <c r="B34" s="221"/>
      <c r="C34" s="221"/>
      <c r="D34" s="221"/>
      <c r="E34" s="221"/>
      <c r="F34" s="221"/>
      <c r="G34" s="221"/>
      <c r="H34" s="221"/>
      <c r="I34" s="221"/>
      <c r="J34" s="221"/>
      <c r="K34" s="221"/>
      <c r="L34" s="221"/>
      <c r="M34" s="221"/>
      <c r="N34" s="221"/>
      <c r="O34" s="376"/>
      <c r="P34" s="386" t="s">
        <v>154</v>
      </c>
      <c r="Q34" s="397"/>
      <c r="R34" s="397"/>
      <c r="S34" s="397"/>
      <c r="T34" s="397"/>
      <c r="U34" s="447"/>
      <c r="V34" s="459" t="str">
        <f>IF(P35="","",IF(P36="","",IF(P36&gt;=P35,"○","☓")))</f>
        <v>○</v>
      </c>
      <c r="W34" s="467" t="s">
        <v>155</v>
      </c>
      <c r="X34" s="397"/>
      <c r="Y34" s="397"/>
      <c r="Z34" s="397"/>
      <c r="AA34" s="397"/>
      <c r="AB34" s="447"/>
      <c r="AC34" s="459" t="str">
        <f>IF(W35="","",IF(W36="","",IF(W36&gt;=W35,"○","☓")))</f>
        <v>○</v>
      </c>
      <c r="AD34" s="467" t="s">
        <v>156</v>
      </c>
      <c r="AE34" s="397"/>
      <c r="AF34" s="397"/>
      <c r="AG34" s="397"/>
      <c r="AH34" s="397"/>
      <c r="AI34" s="447"/>
      <c r="AJ34" s="459" t="str">
        <f>IF(AD35="","",IF(AD36="","",IF(AD36&gt;=AD35,"○","☓")))</f>
        <v>○</v>
      </c>
      <c r="AL34" s="620" t="s">
        <v>189</v>
      </c>
      <c r="AM34" s="620"/>
      <c r="AN34" s="620"/>
      <c r="AO34" s="620"/>
      <c r="AP34" s="620"/>
      <c r="AQ34" s="620"/>
      <c r="AR34" s="620"/>
      <c r="AS34" s="620"/>
      <c r="AT34" s="620"/>
      <c r="AU34" s="620"/>
      <c r="AV34" s="636"/>
    </row>
    <row r="35" spans="1:48" ht="18" customHeight="1">
      <c r="A35" s="135" t="s">
        <v>55</v>
      </c>
      <c r="B35" s="218" t="s">
        <v>157</v>
      </c>
      <c r="C35" s="218"/>
      <c r="D35" s="299">
        <f>IF(V4=0,"",V4)</f>
        <v>5</v>
      </c>
      <c r="E35" s="299"/>
      <c r="F35" s="327" t="s">
        <v>221</v>
      </c>
      <c r="G35" s="327"/>
      <c r="H35" s="327"/>
      <c r="I35" s="327"/>
      <c r="J35" s="327"/>
      <c r="K35" s="327"/>
      <c r="L35" s="327"/>
      <c r="M35" s="327"/>
      <c r="N35" s="327"/>
      <c r="O35" s="377"/>
      <c r="P35" s="387">
        <f>IF('別紙様式3-2'!P7="","",'別紙様式3-2'!P7)</f>
        <v>38081062</v>
      </c>
      <c r="Q35" s="398"/>
      <c r="R35" s="398"/>
      <c r="S35" s="398"/>
      <c r="T35" s="398"/>
      <c r="U35" s="398"/>
      <c r="V35" s="460" t="s">
        <v>15</v>
      </c>
      <c r="W35" s="387">
        <f>IF('別紙様式3-2'!P8="","",'別紙様式3-2'!P8)</f>
        <v>9713054</v>
      </c>
      <c r="X35" s="398"/>
      <c r="Y35" s="398"/>
      <c r="Z35" s="398"/>
      <c r="AA35" s="398"/>
      <c r="AB35" s="398"/>
      <c r="AC35" s="460" t="s">
        <v>15</v>
      </c>
      <c r="AD35" s="387">
        <f>IF('別紙様式3-2'!P9="","",'別紙様式3-2'!P9)</f>
        <v>7011763</v>
      </c>
      <c r="AE35" s="398"/>
      <c r="AF35" s="398"/>
      <c r="AG35" s="398"/>
      <c r="AH35" s="398"/>
      <c r="AI35" s="398"/>
      <c r="AJ35" s="581" t="s">
        <v>15</v>
      </c>
    </row>
    <row r="36" spans="1:48" ht="30" customHeight="1">
      <c r="A36" s="135" t="s">
        <v>56</v>
      </c>
      <c r="B36" s="219" t="s">
        <v>280</v>
      </c>
      <c r="C36" s="281"/>
      <c r="D36" s="281"/>
      <c r="E36" s="281"/>
      <c r="F36" s="281"/>
      <c r="G36" s="281"/>
      <c r="H36" s="281"/>
      <c r="I36" s="281"/>
      <c r="J36" s="281"/>
      <c r="K36" s="281"/>
      <c r="L36" s="281"/>
      <c r="M36" s="281"/>
      <c r="N36" s="281"/>
      <c r="O36" s="281"/>
      <c r="P36" s="388">
        <v>38883524</v>
      </c>
      <c r="Q36" s="399"/>
      <c r="R36" s="399"/>
      <c r="S36" s="399"/>
      <c r="T36" s="399"/>
      <c r="U36" s="448"/>
      <c r="V36" s="461" t="s">
        <v>15</v>
      </c>
      <c r="W36" s="384">
        <f>IFERROR(S76+Y76+AE76,"")</f>
        <v>10088663</v>
      </c>
      <c r="X36" s="396"/>
      <c r="Y36" s="396"/>
      <c r="Z36" s="396"/>
      <c r="AA36" s="396"/>
      <c r="AB36" s="446"/>
      <c r="AC36" s="527" t="s">
        <v>15</v>
      </c>
      <c r="AD36" s="384">
        <f>IFERROR(S94+S96,"")</f>
        <v>7407090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176</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55</v>
      </c>
      <c r="B39" s="222" t="s">
        <v>157</v>
      </c>
      <c r="C39" s="222"/>
      <c r="D39" s="300">
        <f>IF(V4=0,"",V4)</f>
        <v>5</v>
      </c>
      <c r="E39" s="300"/>
      <c r="F39" s="329" t="s">
        <v>173</v>
      </c>
      <c r="G39" s="329"/>
      <c r="H39" s="329"/>
      <c r="I39" s="329"/>
      <c r="J39" s="329"/>
      <c r="K39" s="329"/>
      <c r="L39" s="329"/>
      <c r="M39" s="329"/>
      <c r="N39" s="329"/>
      <c r="O39" s="378"/>
      <c r="P39" s="390">
        <f>P40-P41</f>
        <v>267633483</v>
      </c>
      <c r="Q39" s="400"/>
      <c r="R39" s="400"/>
      <c r="S39" s="400"/>
      <c r="T39" s="400"/>
      <c r="U39" s="449"/>
      <c r="V39" s="457" t="s">
        <v>15</v>
      </c>
      <c r="W39" s="468" t="s">
        <v>208</v>
      </c>
      <c r="X39" s="478" t="str">
        <f>IF(P42="","",IF(P39="","",IF(P39&gt;=P42,"○","☓")))</f>
        <v>○</v>
      </c>
      <c r="Y39" s="496" t="s">
        <v>159</v>
      </c>
      <c r="Z39" s="328"/>
      <c r="AA39" s="328"/>
      <c r="AB39" s="328"/>
      <c r="AC39" s="528"/>
      <c r="AD39" s="328"/>
      <c r="AE39" s="328"/>
      <c r="AF39" s="328"/>
      <c r="AG39" s="328"/>
      <c r="AH39" s="328"/>
      <c r="AI39" s="328"/>
      <c r="AJ39" s="528"/>
      <c r="AL39" s="621" t="s">
        <v>292</v>
      </c>
      <c r="AM39" s="625"/>
      <c r="AN39" s="625"/>
      <c r="AO39" s="625"/>
      <c r="AP39" s="625"/>
      <c r="AQ39" s="625"/>
      <c r="AR39" s="625"/>
      <c r="AS39" s="625"/>
      <c r="AT39" s="625"/>
      <c r="AU39" s="625"/>
      <c r="AV39" s="637"/>
    </row>
    <row r="40" spans="1:48" ht="18.75" customHeight="1">
      <c r="A40" s="139"/>
      <c r="B40" s="223" t="s">
        <v>206</v>
      </c>
      <c r="C40" s="223"/>
      <c r="D40" s="223"/>
      <c r="E40" s="223"/>
      <c r="F40" s="223"/>
      <c r="G40" s="223"/>
      <c r="H40" s="223"/>
      <c r="I40" s="223"/>
      <c r="J40" s="223"/>
      <c r="K40" s="223"/>
      <c r="L40" s="223"/>
      <c r="M40" s="223"/>
      <c r="N40" s="223"/>
      <c r="O40" s="226"/>
      <c r="P40" s="391">
        <v>324012760</v>
      </c>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150</v>
      </c>
      <c r="C41" s="224"/>
      <c r="D41" s="224"/>
      <c r="E41" s="224"/>
      <c r="F41" s="224"/>
      <c r="G41" s="224"/>
      <c r="H41" s="224"/>
      <c r="I41" s="224"/>
      <c r="J41" s="224"/>
      <c r="K41" s="224"/>
      <c r="L41" s="224"/>
      <c r="M41" s="224"/>
      <c r="N41" s="224"/>
      <c r="O41" s="379"/>
      <c r="P41" s="392">
        <f>P31</f>
        <v>56379277</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56</v>
      </c>
      <c r="B42" s="225" t="s">
        <v>281</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15</v>
      </c>
      <c r="W42" s="468" t="s">
        <v>208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168</v>
      </c>
      <c r="C43" s="276"/>
      <c r="D43" s="276"/>
      <c r="E43" s="276"/>
      <c r="F43" s="276"/>
      <c r="G43" s="276"/>
      <c r="H43" s="276"/>
      <c r="I43" s="276"/>
      <c r="J43" s="276"/>
      <c r="K43" s="276"/>
      <c r="L43" s="276"/>
      <c r="M43" s="276"/>
      <c r="N43" s="276"/>
      <c r="O43" s="380"/>
      <c r="P43" s="393">
        <v>323895307</v>
      </c>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169</v>
      </c>
      <c r="C44" s="276"/>
      <c r="D44" s="276"/>
      <c r="E44" s="276"/>
      <c r="F44" s="276"/>
      <c r="G44" s="276"/>
      <c r="H44" s="276"/>
      <c r="I44" s="276"/>
      <c r="J44" s="276"/>
      <c r="K44" s="276"/>
      <c r="L44" s="276"/>
      <c r="M44" s="276"/>
      <c r="N44" s="276"/>
      <c r="O44" s="380"/>
      <c r="P44" s="393">
        <v>36672680</v>
      </c>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170</v>
      </c>
      <c r="C45" s="276"/>
      <c r="D45" s="276"/>
      <c r="E45" s="276"/>
      <c r="F45" s="276"/>
      <c r="G45" s="276"/>
      <c r="H45" s="276"/>
      <c r="I45" s="276"/>
      <c r="J45" s="276"/>
      <c r="K45" s="276"/>
      <c r="L45" s="276"/>
      <c r="M45" s="276"/>
      <c r="N45" s="276"/>
      <c r="O45" s="380"/>
      <c r="P45" s="393">
        <v>9379554</v>
      </c>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171</v>
      </c>
      <c r="C46" s="243"/>
      <c r="D46" s="243"/>
      <c r="E46" s="243"/>
      <c r="F46" s="243"/>
      <c r="G46" s="243"/>
      <c r="H46" s="243"/>
      <c r="I46" s="243"/>
      <c r="J46" s="243"/>
      <c r="K46" s="243"/>
      <c r="L46" s="243"/>
      <c r="M46" s="243"/>
      <c r="N46" s="243"/>
      <c r="O46" s="381"/>
      <c r="P46" s="393">
        <v>7312647</v>
      </c>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172</v>
      </c>
      <c r="C47" s="277"/>
      <c r="D47" s="277"/>
      <c r="E47" s="277"/>
      <c r="F47" s="277"/>
      <c r="G47" s="277"/>
      <c r="H47" s="277"/>
      <c r="I47" s="277"/>
      <c r="J47" s="277"/>
      <c r="K47" s="277"/>
      <c r="L47" s="277"/>
      <c r="M47" s="277"/>
      <c r="N47" s="277"/>
      <c r="O47" s="382"/>
      <c r="P47" s="393">
        <v>15128650</v>
      </c>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162</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163</v>
      </c>
      <c r="B50" s="229" t="s">
        <v>262</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163</v>
      </c>
      <c r="B51" s="229" t="s">
        <v>201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163</v>
      </c>
      <c r="B52" s="229" t="s">
        <v>87</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163</v>
      </c>
      <c r="B53" s="215" t="s">
        <v>260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163</v>
      </c>
      <c r="B54" s="215" t="s">
        <v>40</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163</v>
      </c>
      <c r="B57" s="230" t="s">
        <v>226</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193</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194</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146</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257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110</v>
      </c>
      <c r="B63" s="132" t="s">
        <v>89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256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270</v>
      </c>
      <c r="B65" s="132" t="s">
        <v>304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192</v>
      </c>
      <c r="B66" s="132" t="s">
        <v>305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271</v>
      </c>
      <c r="B67" s="132" t="s">
        <v>273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272</v>
      </c>
      <c r="B68" s="132" t="s">
        <v>282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274</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86</v>
      </c>
      <c r="B70" s="132" t="s">
        <v>311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66</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178</v>
      </c>
      <c r="T73" s="432"/>
      <c r="U73" s="432"/>
      <c r="V73" s="432"/>
      <c r="W73" s="432"/>
      <c r="X73" s="481"/>
      <c r="Y73" s="497" t="s">
        <v>179</v>
      </c>
      <c r="Z73" s="497"/>
      <c r="AA73" s="497"/>
      <c r="AB73" s="497"/>
      <c r="AC73" s="497"/>
      <c r="AD73" s="497"/>
      <c r="AE73" s="497" t="s">
        <v>32</v>
      </c>
      <c r="AF73" s="497"/>
      <c r="AG73" s="497"/>
      <c r="AH73" s="497"/>
      <c r="AI73" s="497"/>
      <c r="AJ73" s="497"/>
    </row>
    <row r="74" spans="1:50" s="110" customFormat="1" ht="28.5" customHeight="1">
      <c r="A74" s="157" t="s">
        <v>283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242</v>
      </c>
      <c r="AM74" s="628"/>
      <c r="AN74" s="628"/>
      <c r="AO74" s="628"/>
      <c r="AP74" s="628"/>
      <c r="AQ74" s="628"/>
      <c r="AR74" s="628"/>
      <c r="AS74" s="628"/>
      <c r="AT74" s="628"/>
      <c r="AU74" s="628"/>
      <c r="AV74" s="640"/>
    </row>
    <row r="75" spans="1:50" s="110" customFormat="1" ht="18.75" customHeight="1">
      <c r="A75" s="158" t="s">
        <v>209</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175</v>
      </c>
      <c r="Y75" s="434">
        <v>27.2</v>
      </c>
      <c r="Z75" s="434"/>
      <c r="AA75" s="434"/>
      <c r="AB75" s="434"/>
      <c r="AC75" s="434"/>
      <c r="AD75" s="483" t="s">
        <v>175</v>
      </c>
      <c r="AE75" s="434">
        <v>9</v>
      </c>
      <c r="AF75" s="434"/>
      <c r="AG75" s="434"/>
      <c r="AH75" s="434"/>
      <c r="AI75" s="434"/>
      <c r="AJ75" s="586" t="s">
        <v>17</v>
      </c>
      <c r="AK75" s="615"/>
    </row>
    <row r="76" spans="1:50" s="110" customFormat="1" ht="18" customHeight="1">
      <c r="A76" s="159" t="s">
        <v>134</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15</v>
      </c>
      <c r="Y76" s="435">
        <v>5257986</v>
      </c>
      <c r="Z76" s="435"/>
      <c r="AA76" s="435"/>
      <c r="AB76" s="435"/>
      <c r="AC76" s="435"/>
      <c r="AD76" s="484" t="s">
        <v>15</v>
      </c>
      <c r="AE76" s="435">
        <v>834421</v>
      </c>
      <c r="AF76" s="435"/>
      <c r="AG76" s="435"/>
      <c r="AH76" s="435"/>
      <c r="AI76" s="435"/>
      <c r="AJ76" s="587" t="s">
        <v>15</v>
      </c>
      <c r="AK76" s="113"/>
    </row>
    <row r="77" spans="1:50" s="110" customFormat="1" ht="18.75" customHeight="1">
      <c r="A77" s="159" t="s">
        <v>211</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15</v>
      </c>
      <c r="Y77" s="436">
        <f>Y76/(Y75*12)</f>
        <v>16109.025735294119</v>
      </c>
      <c r="Z77" s="436"/>
      <c r="AA77" s="436"/>
      <c r="AB77" s="436"/>
      <c r="AC77" s="469"/>
      <c r="AD77" s="485" t="s">
        <v>15</v>
      </c>
      <c r="AE77" s="436">
        <f>AE76/(AE75*12)</f>
        <v>7726.1203703703704</v>
      </c>
      <c r="AF77" s="436"/>
      <c r="AG77" s="436"/>
      <c r="AH77" s="436"/>
      <c r="AI77" s="469"/>
      <c r="AJ77" s="588" t="s">
        <v>15</v>
      </c>
      <c r="AK77" s="616" t="s">
        <v>117</v>
      </c>
    </row>
    <row r="78" spans="1:50" s="110" customFormat="1" ht="15.75" customHeight="1">
      <c r="A78" s="160" t="s">
        <v>212</v>
      </c>
      <c r="B78" s="239"/>
      <c r="C78" s="239"/>
      <c r="D78" s="239"/>
      <c r="E78" s="239"/>
      <c r="F78" s="239"/>
      <c r="G78" s="239"/>
      <c r="H78" s="239"/>
      <c r="I78" s="239"/>
      <c r="J78" s="239"/>
      <c r="K78" s="239"/>
      <c r="L78" s="239"/>
      <c r="M78" s="239"/>
      <c r="N78" s="239"/>
      <c r="O78" s="239"/>
      <c r="P78" s="239"/>
      <c r="Q78" s="239"/>
      <c r="R78" s="409"/>
      <c r="S78" s="421" t="s">
        <v>166</v>
      </c>
      <c r="T78" s="437">
        <f>IF(Y77,S77/Y77,1)</f>
        <v>1.181312314530425</v>
      </c>
      <c r="U78" s="452"/>
      <c r="V78" s="464"/>
      <c r="W78" s="470" t="s">
        <v>167</v>
      </c>
      <c r="X78" s="486"/>
      <c r="Y78" s="499" t="s">
        <v>166</v>
      </c>
      <c r="Z78" s="437">
        <f>IF(Y77,1,0)</f>
        <v>1</v>
      </c>
      <c r="AA78" s="452"/>
      <c r="AB78" s="464"/>
      <c r="AC78" s="470" t="s">
        <v>167</v>
      </c>
      <c r="AD78" s="486"/>
      <c r="AE78" s="499" t="s">
        <v>166</v>
      </c>
      <c r="AF78" s="437">
        <f>IF(Y77,AE77/Y77,IF(AE77,AE77/S77,0))</f>
        <v>0.47961437875431562</v>
      </c>
      <c r="AG78" s="452"/>
      <c r="AH78" s="464"/>
      <c r="AI78" s="562" t="s">
        <v>167</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222</v>
      </c>
      <c r="AL79" s="624" t="s">
        <v>309</v>
      </c>
      <c r="AM79" s="620"/>
      <c r="AN79" s="620"/>
      <c r="AO79" s="620"/>
      <c r="AP79" s="620"/>
      <c r="AQ79" s="620"/>
      <c r="AR79" s="620"/>
      <c r="AS79" s="620"/>
      <c r="AT79" s="620"/>
      <c r="AU79" s="620"/>
      <c r="AV79" s="636"/>
      <c r="AX79" s="642"/>
    </row>
    <row r="80" spans="1:50" s="112" customFormat="1" ht="27" customHeight="1">
      <c r="A80" s="160" t="s">
        <v>284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199</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230</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15</v>
      </c>
      <c r="AE82" s="544" t="s">
        <v>208</v>
      </c>
      <c r="AF82" s="549" t="str">
        <f>IF(M18="○",IF(Y82,IF(Y82&lt;=4400000,"○","☓"),""),"")</f>
        <v>○</v>
      </c>
      <c r="AG82" s="555" t="s">
        <v>213</v>
      </c>
      <c r="AL82" s="624" t="s">
        <v>152</v>
      </c>
      <c r="AM82" s="620"/>
      <c r="AN82" s="620"/>
      <c r="AO82" s="620"/>
      <c r="AP82" s="620"/>
      <c r="AQ82" s="620"/>
      <c r="AR82" s="620"/>
      <c r="AS82" s="620"/>
      <c r="AT82" s="620"/>
      <c r="AU82" s="620"/>
      <c r="AV82" s="636"/>
    </row>
    <row r="83" spans="1:48" s="110" customFormat="1" ht="27.75" customHeight="1">
      <c r="A83" s="164" t="s">
        <v>225</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3</v>
      </c>
      <c r="Z83" s="513"/>
      <c r="AA83" s="513"/>
      <c r="AB83" s="513"/>
      <c r="AC83" s="513"/>
      <c r="AD83" s="537" t="s">
        <v>175</v>
      </c>
      <c r="AE83" s="545" t="s">
        <v>208</v>
      </c>
      <c r="AF83" s="550" t="str">
        <f>IF(M18="○",IF(OR(Y83&gt;=Y84,OR(A86,A87,A88,A89)=TRUE),"○","×"),"")</f>
        <v>○</v>
      </c>
      <c r="AG83" s="556" t="s">
        <v>214</v>
      </c>
      <c r="AL83" s="621" t="s">
        <v>224</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232</v>
      </c>
      <c r="AE84" s="545" t="s">
        <v>208</v>
      </c>
      <c r="AF84" s="551"/>
      <c r="AG84" s="556"/>
      <c r="AL84" s="623"/>
      <c r="AM84" s="627"/>
      <c r="AN84" s="627"/>
      <c r="AO84" s="627"/>
      <c r="AP84" s="627"/>
      <c r="AQ84" s="627"/>
      <c r="AR84" s="627"/>
      <c r="AS84" s="627"/>
      <c r="AT84" s="627"/>
      <c r="AU84" s="627"/>
      <c r="AV84" s="639"/>
    </row>
    <row r="85" spans="1:48" s="110" customFormat="1" ht="18.75" customHeight="1">
      <c r="A85" s="166" t="s">
        <v>253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100</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102</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58</v>
      </c>
      <c r="C89" s="290"/>
      <c r="D89" s="290" t="s">
        <v>59</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289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216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288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290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205</v>
      </c>
      <c r="B94" s="250"/>
      <c r="C94" s="291" t="s">
        <v>217</v>
      </c>
      <c r="D94" s="305"/>
      <c r="E94" s="305"/>
      <c r="F94" s="305"/>
      <c r="G94" s="305"/>
      <c r="H94" s="305"/>
      <c r="I94" s="305"/>
      <c r="J94" s="305"/>
      <c r="K94" s="305"/>
      <c r="L94" s="305"/>
      <c r="M94" s="305"/>
      <c r="N94" s="305"/>
      <c r="O94" s="305"/>
      <c r="P94" s="305"/>
      <c r="Q94" s="305"/>
      <c r="R94" s="412"/>
      <c r="S94" s="426">
        <v>6081285</v>
      </c>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310</v>
      </c>
      <c r="E95" s="306"/>
      <c r="F95" s="306"/>
      <c r="G95" s="306"/>
      <c r="H95" s="306"/>
      <c r="I95" s="306"/>
      <c r="J95" s="306"/>
      <c r="K95" s="306"/>
      <c r="L95" s="306"/>
      <c r="M95" s="306"/>
      <c r="N95" s="306"/>
      <c r="O95" s="306"/>
      <c r="P95" s="306"/>
      <c r="Q95" s="306"/>
      <c r="R95" s="306"/>
      <c r="S95" s="427">
        <v>4321269</v>
      </c>
      <c r="T95" s="441"/>
      <c r="U95" s="441"/>
      <c r="V95" s="441"/>
      <c r="W95" s="474"/>
      <c r="X95" s="489" t="s">
        <v>15</v>
      </c>
      <c r="Y95" s="506" t="s">
        <v>59</v>
      </c>
      <c r="Z95" s="517">
        <f>IFERROR(S95/S94*100,0)</f>
        <v>71.05848517213056</v>
      </c>
      <c r="AA95" s="519"/>
      <c r="AB95" s="524"/>
      <c r="AC95" s="532" t="s">
        <v>11</v>
      </c>
      <c r="AD95" s="540" t="s">
        <v>153</v>
      </c>
      <c r="AE95" s="546" t="s">
        <v>208</v>
      </c>
      <c r="AF95" s="549" t="str">
        <f>IF(X18="○",IF(Z95=0,"",IF(Z95&gt;=200/3,"○","×")),"")</f>
        <v>○</v>
      </c>
      <c r="AG95" s="558" t="s">
        <v>1</v>
      </c>
      <c r="AJ95" s="531"/>
      <c r="AK95" s="531"/>
      <c r="AL95" s="624" t="s">
        <v>269</v>
      </c>
      <c r="AM95" s="628"/>
      <c r="AN95" s="628"/>
      <c r="AO95" s="628"/>
      <c r="AP95" s="628"/>
      <c r="AQ95" s="628"/>
      <c r="AR95" s="628"/>
      <c r="AS95" s="628"/>
      <c r="AT95" s="628"/>
      <c r="AU95" s="628"/>
      <c r="AV95" s="640"/>
    </row>
    <row r="96" spans="1:48" ht="18.75" customHeight="1">
      <c r="A96" s="172" t="s">
        <v>144</v>
      </c>
      <c r="B96" s="252"/>
      <c r="C96" s="291" t="s">
        <v>81</v>
      </c>
      <c r="D96" s="305"/>
      <c r="E96" s="305"/>
      <c r="F96" s="305"/>
      <c r="G96" s="305"/>
      <c r="H96" s="305"/>
      <c r="I96" s="305"/>
      <c r="J96" s="305"/>
      <c r="K96" s="305"/>
      <c r="L96" s="305"/>
      <c r="M96" s="305"/>
      <c r="N96" s="305"/>
      <c r="O96" s="305"/>
      <c r="P96" s="305"/>
      <c r="Q96" s="305"/>
      <c r="R96" s="413"/>
      <c r="S96" s="427">
        <v>1325805</v>
      </c>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310</v>
      </c>
      <c r="E97" s="306"/>
      <c r="F97" s="306"/>
      <c r="G97" s="306"/>
      <c r="H97" s="306"/>
      <c r="I97" s="306"/>
      <c r="J97" s="306"/>
      <c r="K97" s="306"/>
      <c r="L97" s="306"/>
      <c r="M97" s="306"/>
      <c r="N97" s="306"/>
      <c r="O97" s="306"/>
      <c r="P97" s="306"/>
      <c r="Q97" s="306"/>
      <c r="R97" s="306"/>
      <c r="S97" s="428">
        <v>923121</v>
      </c>
      <c r="T97" s="442"/>
      <c r="U97" s="442"/>
      <c r="V97" s="442"/>
      <c r="W97" s="475"/>
      <c r="X97" s="491" t="s">
        <v>15</v>
      </c>
      <c r="Y97" s="507" t="s">
        <v>59</v>
      </c>
      <c r="Z97" s="517">
        <f>IFERROR(S97/S96*100,0)</f>
        <v>69.627207621030237</v>
      </c>
      <c r="AA97" s="519"/>
      <c r="AB97" s="524"/>
      <c r="AC97" s="533" t="s">
        <v>11</v>
      </c>
      <c r="AD97" s="541" t="s">
        <v>153</v>
      </c>
      <c r="AE97" s="546" t="s">
        <v>208</v>
      </c>
      <c r="AF97" s="549" t="str">
        <f>IF(X18="○",IF(Z97=0,"",IF(Z97&gt;=200/3,"○","×")),"")</f>
        <v>○</v>
      </c>
      <c r="AG97" s="558"/>
      <c r="AL97" s="624" t="s">
        <v>293</v>
      </c>
      <c r="AM97" s="628"/>
      <c r="AN97" s="628"/>
      <c r="AO97" s="628"/>
      <c r="AP97" s="628"/>
      <c r="AQ97" s="628"/>
      <c r="AR97" s="628"/>
      <c r="AS97" s="628"/>
      <c r="AT97" s="628"/>
      <c r="AU97" s="628"/>
      <c r="AV97" s="640"/>
    </row>
    <row r="98" spans="1:48" ht="18.75" customHeight="1">
      <c r="A98" s="174" t="s">
        <v>186</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198</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61</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163</v>
      </c>
      <c r="B101" s="176" t="s">
        <v>285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286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163</v>
      </c>
      <c r="B103" s="256" t="s">
        <v>287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142</v>
      </c>
      <c r="B105" s="257"/>
      <c r="C105" s="257"/>
      <c r="D105" s="307"/>
      <c r="E105" s="317" t="s">
        <v>97</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241</v>
      </c>
      <c r="AM105" s="625"/>
      <c r="AN105" s="625"/>
      <c r="AO105" s="625"/>
      <c r="AP105" s="625"/>
      <c r="AQ105" s="625"/>
      <c r="AR105" s="625"/>
      <c r="AS105" s="625"/>
      <c r="AT105" s="625"/>
      <c r="AU105" s="625"/>
      <c r="AV105" s="637"/>
    </row>
    <row r="106" spans="1:48" s="114" customFormat="1" ht="14.25" customHeight="1">
      <c r="A106" s="181" t="s">
        <v>106</v>
      </c>
      <c r="B106" s="258"/>
      <c r="C106" s="258"/>
      <c r="D106" s="308"/>
      <c r="E106" s="318" t="b">
        <v>1</v>
      </c>
      <c r="F106" s="333" t="s">
        <v>107</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108</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109</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111</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112</v>
      </c>
      <c r="B110" s="258"/>
      <c r="C110" s="258"/>
      <c r="D110" s="308"/>
      <c r="E110" s="321" t="b">
        <v>1</v>
      </c>
      <c r="F110" s="336" t="s">
        <v>115</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116</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118</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119</v>
      </c>
      <c r="B114" s="258"/>
      <c r="C114" s="258"/>
      <c r="D114" s="308"/>
      <c r="E114" s="322" t="b">
        <v>1</v>
      </c>
      <c r="F114" s="338" t="s">
        <v>121</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123</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95</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125</v>
      </c>
      <c r="B118" s="258"/>
      <c r="C118" s="258"/>
      <c r="D118" s="308"/>
      <c r="E118" s="322" t="b">
        <v>1</v>
      </c>
      <c r="F118" s="336" t="s">
        <v>127</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126</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128</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105</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129</v>
      </c>
      <c r="B122" s="258"/>
      <c r="C122" s="258"/>
      <c r="D122" s="308"/>
      <c r="E122" s="322" t="b">
        <v>1</v>
      </c>
      <c r="F122" s="336" t="s">
        <v>130</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70</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131</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132</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133</v>
      </c>
      <c r="B126" s="258"/>
      <c r="C126" s="258"/>
      <c r="D126" s="308"/>
      <c r="E126" s="322" t="b">
        <v>1</v>
      </c>
      <c r="F126" s="336" t="s">
        <v>135</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137</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138</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139</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99</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60</v>
      </c>
      <c r="B134" s="152" t="s">
        <v>63</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60</v>
      </c>
      <c r="B135" s="263" t="s">
        <v>164</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96</v>
      </c>
      <c r="B138" s="266" t="s">
        <v>98</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49</v>
      </c>
      <c r="C140" s="267"/>
      <c r="D140" s="311">
        <v>6</v>
      </c>
      <c r="E140" s="325"/>
      <c r="F140" s="267" t="s">
        <v>10</v>
      </c>
      <c r="G140" s="311" t="s">
        <v>204</v>
      </c>
      <c r="H140" s="325"/>
      <c r="I140" s="267" t="s">
        <v>8</v>
      </c>
      <c r="J140" s="311" t="s">
        <v>204</v>
      </c>
      <c r="K140" s="325"/>
      <c r="L140" s="267" t="s">
        <v>19</v>
      </c>
      <c r="M140" s="367"/>
      <c r="N140" s="371" t="s">
        <v>18</v>
      </c>
      <c r="O140" s="371"/>
      <c r="P140" s="371"/>
      <c r="Q140" s="405" t="str">
        <f>IF(G8="","",G8)</f>
        <v>○○ケアサービス</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207</v>
      </c>
      <c r="O141" s="372"/>
      <c r="P141" s="372"/>
      <c r="Q141" s="406" t="s">
        <v>50</v>
      </c>
      <c r="R141" s="406"/>
      <c r="S141" s="430" t="s">
        <v>122</v>
      </c>
      <c r="T141" s="430"/>
      <c r="U141" s="430"/>
      <c r="V141" s="430"/>
      <c r="W141" s="430"/>
      <c r="X141" s="493" t="s">
        <v>41</v>
      </c>
      <c r="Y141" s="493"/>
      <c r="Z141" s="430" t="s">
        <v>259</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4">
      <c r="A144" s="192" t="s">
        <v>254</v>
      </c>
      <c r="B144" s="271"/>
      <c r="C144" s="110"/>
      <c r="D144" s="110"/>
      <c r="E144" s="10" t="s">
        <v>261</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302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46</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4">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197</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294</v>
      </c>
      <c r="B149" s="273" t="s">
        <v>57</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79</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296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295</v>
      </c>
      <c r="B152" s="274" t="s">
        <v>306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257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297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299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76</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195</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300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294</v>
      </c>
      <c r="B161" s="243" t="s">
        <v>113</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301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295</v>
      </c>
      <c r="B163" s="277" t="s">
        <v>298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06" bottom="0.23622047244094488" header="0.51181102362204722" footer="0.35433070866141736"/>
  <pageSetup paperSize="9" scale="87"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171450</xdr:colOff>
                    <xdr:row>73</xdr:row>
                    <xdr:rowOff>85090</xdr:rowOff>
                  </from>
                  <to xmlns:xdr="http://schemas.openxmlformats.org/drawingml/2006/spreadsheetDrawing">
                    <xdr:col>22</xdr:col>
                    <xdr:colOff>0</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171450</xdr:colOff>
                    <xdr:row>73</xdr:row>
                    <xdr:rowOff>85090</xdr:rowOff>
                  </from>
                  <to xmlns:xdr="http://schemas.openxmlformats.org/drawingml/2006/spreadsheetDrawing">
                    <xdr:col>34</xdr:col>
                    <xdr:colOff>0</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188595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2"/>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ht="13.8">
      <c r="A1" s="646" t="s">
        <v>62</v>
      </c>
      <c r="B1" s="646"/>
      <c r="C1" s="9"/>
      <c r="D1" s="9"/>
      <c r="E1" s="9"/>
      <c r="F1" s="9"/>
      <c r="G1" s="9"/>
      <c r="H1" s="9"/>
      <c r="I1" s="9" t="s">
        <v>91</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15">
      <c r="A3" s="647" t="s">
        <v>18</v>
      </c>
      <c r="B3" s="647"/>
      <c r="C3" s="665"/>
      <c r="D3" s="674" t="str">
        <f>IF(基本情報入力シート!M37="","",基本情報入力シート!M37)</f>
        <v>○○ケアサービス</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65</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148</v>
      </c>
      <c r="C7" s="666"/>
      <c r="D7" s="666"/>
      <c r="E7" s="666"/>
      <c r="F7" s="666"/>
      <c r="G7" s="666"/>
      <c r="H7" s="666"/>
      <c r="I7" s="666"/>
      <c r="J7" s="666"/>
      <c r="K7" s="666"/>
      <c r="L7" s="666"/>
      <c r="M7" s="666"/>
      <c r="N7" s="666"/>
      <c r="O7" s="666"/>
      <c r="P7" s="702">
        <f>SUM(R19:R118)</f>
        <v>38081062</v>
      </c>
      <c r="Q7" s="710"/>
      <c r="R7" s="9"/>
    </row>
    <row r="8" spans="1:22" ht="18" customHeight="1">
      <c r="A8" s="9"/>
      <c r="B8" s="657" t="s">
        <v>64</v>
      </c>
      <c r="C8" s="667"/>
      <c r="D8" s="667"/>
      <c r="E8" s="667"/>
      <c r="F8" s="667"/>
      <c r="G8" s="667"/>
      <c r="H8" s="667"/>
      <c r="I8" s="667"/>
      <c r="J8" s="667"/>
      <c r="K8" s="667"/>
      <c r="L8" s="667"/>
      <c r="M8" s="667"/>
      <c r="N8" s="667"/>
      <c r="O8" s="667"/>
      <c r="P8" s="702">
        <f>SUM(T19:T118)</f>
        <v>9713054</v>
      </c>
      <c r="Q8" s="704"/>
      <c r="R8" s="9"/>
    </row>
    <row r="9" spans="1:22" ht="18.75" customHeight="1">
      <c r="A9" s="9"/>
      <c r="B9" s="658" t="s">
        <v>255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303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93</v>
      </c>
      <c r="M13" s="685" t="s">
        <v>203</v>
      </c>
      <c r="N13" s="691"/>
      <c r="O13" s="676" t="s">
        <v>88</v>
      </c>
      <c r="P13" s="660" t="s">
        <v>2</v>
      </c>
      <c r="Q13" s="712" t="s">
        <v>307</v>
      </c>
      <c r="R13" s="719"/>
      <c r="S13" s="727" t="s">
        <v>174</v>
      </c>
      <c r="T13" s="733"/>
      <c r="U13" s="733"/>
      <c r="V13" s="738" t="s">
        <v>196</v>
      </c>
    </row>
    <row r="14" spans="1:22" ht="14.25" hidden="1" customHeight="1">
      <c r="A14" s="649"/>
      <c r="B14" s="661"/>
      <c r="C14" s="670"/>
      <c r="D14" s="670"/>
      <c r="E14" s="670"/>
      <c r="F14" s="670"/>
      <c r="G14" s="670"/>
      <c r="H14" s="670"/>
      <c r="I14" s="670"/>
      <c r="J14" s="670"/>
      <c r="K14" s="677"/>
      <c r="L14" s="681"/>
      <c r="M14" s="686"/>
      <c r="N14" s="692"/>
      <c r="O14" s="677"/>
      <c r="P14" s="661"/>
      <c r="Q14" s="713" t="s">
        <v>165</v>
      </c>
      <c r="R14" s="680" t="s">
        <v>65</v>
      </c>
      <c r="S14" s="728" t="s">
        <v>7</v>
      </c>
      <c r="T14" s="680" t="s">
        <v>65</v>
      </c>
      <c r="U14" s="648" t="s">
        <v>101</v>
      </c>
      <c r="V14" s="739" t="s">
        <v>180</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82</v>
      </c>
      <c r="N16" s="677" t="s">
        <v>36</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東京都</v>
      </c>
      <c r="M19" s="684" t="str">
        <f>IF(基本情報入力シート!R53="","",基本情報入力シート!R53)</f>
        <v>東京都</v>
      </c>
      <c r="N19" s="684" t="str">
        <f>IF(基本情報入力シート!W53="","",基本情報入力シート!W53)</f>
        <v>千代田区</v>
      </c>
      <c r="O19" s="698" t="str">
        <f>IF(基本情報入力シート!X53="","",基本情報入力シート!X53)</f>
        <v>介護保険事業所名称０１</v>
      </c>
      <c r="P19" s="706" t="str">
        <f>IF(基本情報入力シート!Y53="","",基本情報入力シート!Y53)</f>
        <v>訪問介護</v>
      </c>
      <c r="Q19" s="716" t="s">
        <v>94</v>
      </c>
      <c r="R19" s="722">
        <v>2941200</v>
      </c>
      <c r="S19" s="729"/>
      <c r="T19" s="734"/>
      <c r="U19" s="734"/>
      <c r="V19" s="742">
        <v>705888</v>
      </c>
    </row>
    <row r="20" spans="1:22" ht="27.75" customHeight="1">
      <c r="A20" s="652">
        <f t="shared" ref="A20:A83" si="0">A19+1</f>
        <v>2</v>
      </c>
      <c r="B20" s="663">
        <f>IF(基本情報入力シート!C54="","",基本情報入力シート!C54)</f>
        <v>1334567890</v>
      </c>
      <c r="C20" s="672"/>
      <c r="D20" s="672"/>
      <c r="E20" s="672"/>
      <c r="F20" s="672"/>
      <c r="G20" s="672"/>
      <c r="H20" s="672"/>
      <c r="I20" s="672"/>
      <c r="J20" s="672"/>
      <c r="K20" s="679"/>
      <c r="L20" s="683" t="str">
        <f>IF(基本情報入力シート!M54="","",基本情報入力シート!M54)</f>
        <v>千代田区・中央区・港区</v>
      </c>
      <c r="M20" s="684" t="str">
        <f>IF(基本情報入力シート!R54="","",基本情報入力シート!R54)</f>
        <v>東京都</v>
      </c>
      <c r="N20" s="684" t="str">
        <f>IF(基本情報入力シート!W54="","",基本情報入力シート!W54)</f>
        <v>千代田区</v>
      </c>
      <c r="O20" s="698" t="str">
        <f>IF(基本情報入力シート!X54="","",基本情報入力シート!X54)</f>
        <v>介護保険事業所名称０１</v>
      </c>
      <c r="P20" s="706" t="str">
        <f>IF(基本情報入力シート!Y54="","",基本情報入力シート!Y54)</f>
        <v>訪問型サービス（総合事業）</v>
      </c>
      <c r="Q20" s="716" t="s">
        <v>94</v>
      </c>
      <c r="R20" s="722">
        <v>1436400</v>
      </c>
      <c r="S20" s="729"/>
      <c r="T20" s="734"/>
      <c r="U20" s="734"/>
      <c r="V20" s="742">
        <v>344736</v>
      </c>
    </row>
    <row r="21" spans="1:22" ht="27.75" customHeight="1">
      <c r="A21" s="652">
        <f t="shared" si="0"/>
        <v>3</v>
      </c>
      <c r="B21" s="663">
        <f>IF(基本情報入力シート!C55="","",基本情報入力シート!C55)</f>
        <v>1334567891</v>
      </c>
      <c r="C21" s="672"/>
      <c r="D21" s="672"/>
      <c r="E21" s="672"/>
      <c r="F21" s="672"/>
      <c r="G21" s="672"/>
      <c r="H21" s="672"/>
      <c r="I21" s="672"/>
      <c r="J21" s="672"/>
      <c r="K21" s="679"/>
      <c r="L21" s="683" t="str">
        <f>IF(基本情報入力シート!M55="","",基本情報入力シート!M55)</f>
        <v>東京都</v>
      </c>
      <c r="M21" s="684" t="str">
        <f>IF(基本情報入力シート!R55="","",基本情報入力シート!R55)</f>
        <v>東京都</v>
      </c>
      <c r="N21" s="684" t="str">
        <f>IF(基本情報入力シート!W55="","",基本情報入力シート!W55)</f>
        <v>豊島区</v>
      </c>
      <c r="O21" s="698" t="str">
        <f>IF(基本情報入力シート!X55="","",基本情報入力シート!X55)</f>
        <v>介護保険事業所名称０２</v>
      </c>
      <c r="P21" s="706" t="str">
        <f>IF(基本情報入力シート!Y55="","",基本情報入力シート!Y55)</f>
        <v>通所介護</v>
      </c>
      <c r="Q21" s="716" t="s">
        <v>94</v>
      </c>
      <c r="R21" s="722">
        <v>1968540</v>
      </c>
      <c r="S21" s="729" t="s">
        <v>240</v>
      </c>
      <c r="T21" s="734">
        <v>457800</v>
      </c>
      <c r="U21" s="734">
        <v>1</v>
      </c>
      <c r="V21" s="742"/>
    </row>
    <row r="22" spans="1:22" ht="27.75" customHeight="1">
      <c r="A22" s="652">
        <f t="shared" si="0"/>
        <v>4</v>
      </c>
      <c r="B22" s="663">
        <f>IF(基本情報入力シート!C56="","",基本情報入力シート!C56)</f>
        <v>1334567892</v>
      </c>
      <c r="C22" s="672"/>
      <c r="D22" s="672"/>
      <c r="E22" s="672"/>
      <c r="F22" s="672"/>
      <c r="G22" s="672"/>
      <c r="H22" s="672"/>
      <c r="I22" s="672"/>
      <c r="J22" s="672"/>
      <c r="K22" s="679"/>
      <c r="L22" s="683" t="str">
        <f>IF(基本情報入力シート!M56="","",基本情報入力シート!M56)</f>
        <v>横浜市</v>
      </c>
      <c r="M22" s="684" t="str">
        <f>IF(基本情報入力シート!R56="","",基本情報入力シート!R56)</f>
        <v>神奈川県</v>
      </c>
      <c r="N22" s="684" t="str">
        <f>IF(基本情報入力シート!W56="","",基本情報入力シート!W56)</f>
        <v>横浜市</v>
      </c>
      <c r="O22" s="698" t="str">
        <f>IF(基本情報入力シート!X56="","",基本情報入力シート!X56)</f>
        <v>介護保険事業所名称０３</v>
      </c>
      <c r="P22" s="706" t="str">
        <f>IF(基本情報入力シート!Y56="","",基本情報入力シート!Y56)</f>
        <v>（介護予防）小規模多機能型居宅介護</v>
      </c>
      <c r="Q22" s="716" t="s">
        <v>182</v>
      </c>
      <c r="R22" s="722">
        <v>5992704</v>
      </c>
      <c r="S22" s="729" t="s">
        <v>84</v>
      </c>
      <c r="T22" s="734">
        <v>881280</v>
      </c>
      <c r="U22" s="734">
        <v>1</v>
      </c>
      <c r="V22" s="742">
        <v>998784</v>
      </c>
    </row>
    <row r="23" spans="1:22" ht="27.75" customHeight="1">
      <c r="A23" s="652">
        <f t="shared" si="0"/>
        <v>5</v>
      </c>
      <c r="B23" s="663">
        <f>IF(基本情報入力シート!C57="","",基本情報入力シート!C57)</f>
        <v>1334567893</v>
      </c>
      <c r="C23" s="672"/>
      <c r="D23" s="672"/>
      <c r="E23" s="672"/>
      <c r="F23" s="672"/>
      <c r="G23" s="672"/>
      <c r="H23" s="672"/>
      <c r="I23" s="672"/>
      <c r="J23" s="672"/>
      <c r="K23" s="679"/>
      <c r="L23" s="683" t="str">
        <f>IF(基本情報入力シート!M57="","",基本情報入力シート!M57)</f>
        <v>千葉県</v>
      </c>
      <c r="M23" s="684" t="str">
        <f>IF(基本情報入力シート!R57="","",基本情報入力シート!R57)</f>
        <v>千葉県</v>
      </c>
      <c r="N23" s="684" t="str">
        <f>IF(基本情報入力シート!W57="","",基本情報入力シート!W57)</f>
        <v>千葉市</v>
      </c>
      <c r="O23" s="698" t="str">
        <f>IF(基本情報入力シート!X57="","",基本情報入力シート!X57)</f>
        <v>介護保険事業所名称０４</v>
      </c>
      <c r="P23" s="706" t="str">
        <f>IF(基本情報入力シート!Y57="","",基本情報入力シート!Y57)</f>
        <v>介護老人福祉施設</v>
      </c>
      <c r="Q23" s="716" t="s">
        <v>182</v>
      </c>
      <c r="R23" s="722">
        <v>23402016</v>
      </c>
      <c r="S23" s="729" t="s">
        <v>84</v>
      </c>
      <c r="T23" s="734">
        <v>7612704</v>
      </c>
      <c r="U23" s="734">
        <v>1</v>
      </c>
      <c r="V23" s="742">
        <v>4511232</v>
      </c>
    </row>
    <row r="24" spans="1:22" ht="27.75" customHeight="1">
      <c r="A24" s="652">
        <f t="shared" si="0"/>
        <v>6</v>
      </c>
      <c r="B24" s="663">
        <f>IF(基本情報入力シート!C58="","",基本情報入力シート!C58)</f>
        <v>1334567893</v>
      </c>
      <c r="C24" s="672"/>
      <c r="D24" s="672"/>
      <c r="E24" s="672"/>
      <c r="F24" s="672"/>
      <c r="G24" s="672"/>
      <c r="H24" s="672"/>
      <c r="I24" s="672"/>
      <c r="J24" s="672"/>
      <c r="K24" s="679"/>
      <c r="L24" s="683" t="str">
        <f>IF(基本情報入力シート!M58="","",基本情報入力シート!M58)</f>
        <v>千葉県</v>
      </c>
      <c r="M24" s="684" t="str">
        <f>IF(基本情報入力シート!R58="","",基本情報入力シート!R58)</f>
        <v>千葉県</v>
      </c>
      <c r="N24" s="684" t="str">
        <f>IF(基本情報入力シート!W58="","",基本情報入力シート!W58)</f>
        <v>千葉市</v>
      </c>
      <c r="O24" s="698" t="str">
        <f>IF(基本情報入力シート!X58="","",基本情報入力シート!X58)</f>
        <v>介護保険事業所名称０４</v>
      </c>
      <c r="P24" s="706" t="str">
        <f>IF(基本情報入力シート!Y58="","",基本情報入力シート!Y58)</f>
        <v>（介護予防）短期入所生活介護</v>
      </c>
      <c r="Q24" s="716" t="s">
        <v>182</v>
      </c>
      <c r="R24" s="722">
        <v>2340202</v>
      </c>
      <c r="S24" s="729" t="s">
        <v>84</v>
      </c>
      <c r="T24" s="734">
        <v>761270</v>
      </c>
      <c r="U24" s="734"/>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2"/>
  <cols>
    <col min="1" max="1" width="48" customWidth="1"/>
  </cols>
  <sheetData>
    <row r="1" spans="1:1">
      <c r="A1" s="745"/>
    </row>
    <row r="2" spans="1:1" ht="22.5" customHeight="1">
      <c r="A2" s="745" t="s">
        <v>21</v>
      </c>
    </row>
    <row r="3" spans="1:1" ht="39.75" customHeight="1">
      <c r="A3" s="746" t="s">
        <v>2</v>
      </c>
    </row>
    <row r="4" spans="1:1" ht="16.5" customHeight="1">
      <c r="A4" s="747" t="s">
        <v>25</v>
      </c>
    </row>
    <row r="5" spans="1:1" ht="16.5" customHeight="1">
      <c r="A5" s="748" t="s">
        <v>29</v>
      </c>
    </row>
    <row r="6" spans="1:1" ht="16.5" customHeight="1">
      <c r="A6" s="748" t="s">
        <v>104</v>
      </c>
    </row>
    <row r="7" spans="1:1" ht="16.5" customHeight="1">
      <c r="A7" s="748" t="s">
        <v>181</v>
      </c>
    </row>
    <row r="8" spans="1:1" ht="16.5" customHeight="1">
      <c r="A8" s="748" t="s">
        <v>9</v>
      </c>
    </row>
    <row r="9" spans="1:1" ht="16.5" customHeight="1">
      <c r="A9" s="748" t="s">
        <v>31</v>
      </c>
    </row>
    <row r="10" spans="1:1" ht="16.5" customHeight="1">
      <c r="A10" s="748" t="s">
        <v>177</v>
      </c>
    </row>
    <row r="11" spans="1:1" ht="16.5" customHeight="1">
      <c r="A11" s="748" t="s">
        <v>183</v>
      </c>
    </row>
    <row r="12" spans="1:1" ht="16.5" customHeight="1">
      <c r="A12" s="748" t="s">
        <v>34</v>
      </c>
    </row>
    <row r="13" spans="1:1" ht="16.5" customHeight="1">
      <c r="A13" s="748" t="s">
        <v>184</v>
      </c>
    </row>
    <row r="14" spans="1:1" ht="16.5" customHeight="1">
      <c r="A14" s="748" t="s">
        <v>185</v>
      </c>
    </row>
    <row r="15" spans="1:1" ht="16.5" customHeight="1">
      <c r="A15" s="748" t="s">
        <v>35</v>
      </c>
    </row>
    <row r="16" spans="1:1" ht="16.5" customHeight="1">
      <c r="A16" s="748" t="s">
        <v>13</v>
      </c>
    </row>
    <row r="17" spans="1:1" ht="16.5" customHeight="1">
      <c r="A17" s="748" t="s">
        <v>38</v>
      </c>
    </row>
    <row r="18" spans="1:1" ht="16.5" customHeight="1">
      <c r="A18" s="748" t="s">
        <v>39</v>
      </c>
    </row>
    <row r="19" spans="1:1" ht="16.5" customHeight="1">
      <c r="A19" s="748" t="s">
        <v>187</v>
      </c>
    </row>
    <row r="20" spans="1:1" ht="16.5" customHeight="1">
      <c r="A20" s="748" t="s">
        <v>42</v>
      </c>
    </row>
    <row r="21" spans="1:1" ht="16.5" customHeight="1">
      <c r="A21" s="748" t="s">
        <v>188</v>
      </c>
    </row>
    <row r="22" spans="1:1" ht="16.5" customHeight="1">
      <c r="A22" s="748" t="s">
        <v>44</v>
      </c>
    </row>
    <row r="23" spans="1:1" ht="16.5" customHeight="1">
      <c r="A23" s="748" t="s">
        <v>190</v>
      </c>
    </row>
    <row r="24" spans="1:1" ht="16.5" customHeight="1">
      <c r="A24" s="748" t="s">
        <v>14</v>
      </c>
    </row>
    <row r="25" spans="1:1" ht="16.5" customHeight="1">
      <c r="A25" s="748" t="s">
        <v>191</v>
      </c>
    </row>
    <row r="26" spans="1:1" ht="16.5" customHeight="1">
      <c r="A26" s="748" t="s">
        <v>145</v>
      </c>
    </row>
    <row r="27" spans="1:1" ht="16.5" customHeight="1">
      <c r="A27" s="749" t="s">
        <v>147</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岡河　日向子(手動)</cp:lastModifiedBy>
  <cp:lastPrinted>2023-02-27T08:06:40Z</cp:lastPrinted>
  <dcterms:created xsi:type="dcterms:W3CDTF">2023-01-10T13:53:21Z</dcterms:created>
  <dcterms:modified xsi:type="dcterms:W3CDTF">2024-07-18T02:33:34Z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2024-07-18T02:33:34Z</vt:filetime>
  </property>
</Properties>
</file>