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30210" yWindow="15" windowWidth="27135" windowHeight="15375" tabRatio="867" activeTab="4"/>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#REF!</definedName>
    <definedName name="_xlnm._FilterDatabase" localSheetId="6" hidden="1">#REF!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必ずプルダウンで選択してください。
介護予防サービスは、行を分ける必要はありません。
短期入所・総合事業については、行を分けてください。</t>
        </r>
      </text>
    </comment>
    <comment ref="Z52" authorId="0">
      <text>
        <r>
          <rPr>
            <sz val="9"/>
            <color indexed="81"/>
            <rFont val="MS P ゴシック"/>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A52" authorId="0">
      <text>
        <r>
          <rPr>
            <sz val="9"/>
            <color indexed="81"/>
            <rFont val="MS P ゴシック"/>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L61" authorId="0">
      <text>
        <r>
          <rPr>
            <sz val="9"/>
            <color indexed="81"/>
            <rFont val="MS P ゴシック"/>
          </rPr>
          <t>ドロップダウンリストから選択できます。</t>
        </r>
      </text>
    </comment>
    <comment ref="Y19" authorId="0">
      <text>
        <r>
          <rPr>
            <sz val="9"/>
            <color indexed="81"/>
            <rFont val="MS P ゴシック"/>
          </rPr>
          <t>加算の取得予定について「〇」または「×」を選択してください。
※この欄が選択されていないと、各要件の○×の自動判定が機能しないため、必ず選択してください。</t>
        </r>
      </text>
    </comment>
    <comment ref="AB115"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text>
        <r>
          <rPr>
            <sz val="9"/>
            <color indexed="81"/>
            <rFont val="MS P ゴシック"/>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V4" authorId="0">
      <text>
        <r>
          <rPr>
            <sz val="9"/>
            <color indexed="81"/>
            <rFont val="MS P ゴシック"/>
          </rPr>
          <t>最初に必ず記入してください。</t>
        </r>
      </text>
    </comment>
    <comment ref="AJ37" authorId="0">
      <text>
        <r>
          <rPr>
            <sz val="9"/>
            <color indexed="81"/>
            <rFont val="MS P ゴシック"/>
          </rPr>
          <t>空欄の場合、先に基本情報入力シートの「一月当たり介護報酬総単位数」と「１単位当たりの単価」
又は様式2-2、2-3、2-4の「加算区分」と「算定対象月」を記入してください。</t>
        </r>
      </text>
    </comment>
    <comment ref="AJ38" authorId="0">
      <text>
        <r>
          <rPr>
            <sz val="9"/>
            <color indexed="81"/>
            <rFont val="MS P ゴシック"/>
          </rPr>
          <t>空欄の場合、先に本シート５（１）「ベースアップ等加算の配分要件」を記入してください。</t>
        </r>
      </text>
    </comment>
    <comment ref="Q117" authorId="0">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S137" authorId="0">
      <text>
        <r>
          <rPr>
            <sz val="9"/>
            <color indexed="81"/>
            <rFont val="MS P ゴシック"/>
          </rPr>
          <t>空欄の場合、
先に５(１)②を記入してください。</t>
        </r>
      </text>
    </comment>
    <comment ref="S95" authorId="0">
      <text>
        <r>
          <rPr>
            <sz val="9"/>
            <color indexed="81"/>
            <rFont val="MS P ゴシック"/>
          </rPr>
          <t>空欄の場合、先に本シート２(２)②「加算額を上回る賃金改善について（内訳）」を記入してください。</t>
        </r>
      </text>
    </comment>
    <comment ref="P38" authorId="0">
      <text>
        <r>
          <rPr>
            <sz val="9"/>
            <color indexed="81"/>
            <rFont val="MS P ゴシック"/>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L99" authorId="0">
      <text>
        <r>
          <rPr>
            <sz val="9"/>
            <color indexed="81"/>
            <rFont val="MS P ゴシック"/>
          </rPr>
          <t>本シートの４(２)に理由が記入されていれば、「〇」が表示されます。</t>
        </r>
      </text>
    </comment>
    <comment ref="AL100" authorId="0">
      <text>
        <r>
          <rPr>
            <sz val="9"/>
            <color indexed="81"/>
            <rFont val="MS P ゴシック"/>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text>
        <r>
          <rPr>
            <sz val="9"/>
            <color indexed="81"/>
            <rFont val="MS P ゴシック"/>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text>
        <r>
          <rPr>
            <sz val="9"/>
            <color indexed="81"/>
            <rFont val="MS P ゴシック"/>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text>
        <r>
          <rPr>
            <sz val="9"/>
            <color indexed="81"/>
            <rFont val="MS P ゴシック"/>
          </rPr>
          <t>（C）「その他の職種」の職員でも、特定加算を配分しなかった職員の賃金額は記入する必要がありません。</t>
        </r>
      </text>
    </comment>
    <comment ref="AJ54"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B148"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G8" authorId="0">
      <text>
        <r>
          <rPr>
            <sz val="9"/>
            <color indexed="81"/>
            <rFont val="MS P ゴシック"/>
          </rPr>
          <t>本様式2-1を完成させるには、「基本情報入力シート」「様式2-2」「様式2-3」「様式2-4」から転記される情報が必要です。
まずは他のシートを完成させてください。</t>
        </r>
      </text>
    </comment>
    <comment ref="AJ98" authorId="0">
      <text>
        <r>
          <rPr>
            <sz val="9"/>
            <color indexed="81"/>
            <rFont val="MS P ゴシック"/>
          </rPr>
          <t>直近月の人数や、直近年の人数を12で割るなどの適切な方法で推計してください。
推計に際しては、事業の拡大・縮小等による職員数の増減見込みなどを反映することも可能です。</t>
        </r>
      </text>
    </comment>
    <comment ref="AD105" authorId="0">
      <text>
        <r>
          <rPr>
            <sz val="9"/>
            <color indexed="81"/>
            <rFont val="MS P ゴシック"/>
          </rPr>
          <t>本計画書（別紙様式2-3）で特定加算の取得を届け出た事業所全体の人数を記入してください。</t>
        </r>
      </text>
    </comment>
    <comment ref="AD106" authorId="0">
      <text>
        <r>
          <rPr>
            <sz val="9"/>
            <color indexed="81"/>
            <rFont val="MS P ゴシック"/>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X139" authorId="0">
      <text>
        <r>
          <rPr>
            <sz val="9"/>
            <color indexed="81"/>
            <rFont val="MS P ゴシック"/>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text>
        <r>
          <rPr>
            <sz val="9"/>
            <color indexed="81"/>
            <rFont val="MS P ゴシック"/>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50" authorId="0">
      <text>
        <r>
          <rPr>
            <sz val="9"/>
            <color indexed="81"/>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Z55" authorId="0">
      <text>
        <r>
          <rPr>
            <sz val="9"/>
            <color indexed="81"/>
            <rFont val="MS P ゴシック"/>
          </rPr>
          <t>「その他」をチェックする場合は、
右側のカッコに具体的な項目を記入してください。</t>
        </r>
      </text>
    </comment>
    <comment ref="Z118" authorId="0">
      <text>
        <r>
          <rPr>
            <sz val="9"/>
            <color indexed="81"/>
            <rFont val="MS P ゴシック"/>
          </rPr>
          <t>「その他」をチェックする場合は、
右側のカッコに具体的な項目を記入してください。</t>
        </r>
      </text>
    </comment>
    <comment ref="S152" authorId="0">
      <text>
        <r>
          <rPr>
            <sz val="9"/>
            <color indexed="81"/>
            <rFont val="MS P ゴシック"/>
          </rPr>
          <t>「その他」をチェックする場合は、
右側のカッコに具体的な項目を記入してください。</t>
        </r>
      </text>
    </comment>
    <comment ref="A217" authorId="0">
      <text>
        <r>
          <rPr>
            <sz val="9"/>
            <color indexed="81"/>
            <rFont val="MS P ゴシック"/>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text>
        <r>
          <rPr>
            <sz val="9"/>
            <color indexed="81"/>
            <rFont val="MS P ゴシック"/>
          </rPr>
          <t>新規：処遇改善加算を新たに算定
継続：現在の加算区分を継続
区分変更：加算Ⅱ→加算Ⅰ　等</t>
        </r>
      </text>
    </comment>
    <comment ref="V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text>
        <r>
          <rPr>
            <sz val="9"/>
            <color indexed="81"/>
            <rFont val="MS P ゴシック"/>
          </rPr>
          <t>新規：特定加算を新たに算定
継続：現在の特定加算区分を継続
区分変更：特定加算Ⅱ→特定加算Ⅰ　等</t>
        </r>
      </text>
    </comment>
    <comment ref="W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U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S8" authorId="0">
      <text>
        <r>
          <rPr>
            <sz val="9"/>
            <color indexed="81"/>
            <rFont val="MS P ゴシック"/>
          </rPr>
          <t>新規：ベースアップ等支援加算を新たに算定
継続：前年度からベースアップ等支援加算を継続</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<sst xmlns="http://schemas.openxmlformats.org/spreadsheetml/2006/main" xmlns:r="http://schemas.openxmlformats.org/officeDocument/2006/relationships" count="438" uniqueCount="438">
  <si>
    <t>（１）</t>
  </si>
  <si>
    <t>月</t>
    <rPh sb="0" eb="1">
      <t>ゲツ</t>
    </rPh>
    <phoneticPr fontId="21"/>
  </si>
  <si>
    <t>決まって毎月支払われる手当（既存の増額）</t>
    <rPh sb="14" eb="16">
      <t>キソン</t>
    </rPh>
    <rPh sb="17" eb="19">
      <t>ゾウガク</t>
    </rPh>
    <phoneticPr fontId="21"/>
  </si>
  <si>
    <t>書類作成担当者</t>
    <rPh sb="0" eb="2">
      <t>ショルイ</t>
    </rPh>
    <rPh sb="2" eb="4">
      <t>サクセイ</t>
    </rPh>
    <rPh sb="4" eb="7">
      <t>タントウシャ</t>
    </rPh>
    <phoneticPr fontId="21"/>
  </si>
  <si>
    <t>介護保険事業所番号</t>
    <rPh sb="0" eb="2">
      <t>カイゴ</t>
    </rPh>
    <rPh sb="2" eb="4">
      <t>ホケン</t>
    </rPh>
    <rPh sb="4" eb="7">
      <t>ジギョウショ</t>
    </rPh>
    <rPh sb="7" eb="9">
      <t>バンゴウ</t>
    </rPh>
    <phoneticPr fontId="21"/>
  </si>
  <si>
    <t>年</t>
    <rPh sb="0" eb="1">
      <t>ネン</t>
    </rPh>
    <phoneticPr fontId="21"/>
  </si>
  <si>
    <t>（オ）配分比率の要件を満たす賃金改善額の総額（年額）</t>
    <rPh sb="3" eb="5">
      <t>ハイブン</t>
    </rPh>
    <rPh sb="5" eb="7">
      <t>ヒリツ</t>
    </rPh>
    <rPh sb="8" eb="10">
      <t>ヨウケン</t>
    </rPh>
    <rPh sb="11" eb="12">
      <t>ミ</t>
    </rPh>
    <rPh sb="23" eb="25">
      <t>ネンガク</t>
    </rPh>
    <phoneticPr fontId="21"/>
  </si>
  <si>
    <t>電話番号</t>
    <rPh sb="0" eb="2">
      <t>デンワ</t>
    </rPh>
    <rPh sb="2" eb="4">
      <t>バンゴウ</t>
    </rPh>
    <phoneticPr fontId="21"/>
  </si>
  <si>
    <t>ヶ月）</t>
    <rPh sb="1" eb="2">
      <t>ゲツ</t>
    </rPh>
    <phoneticPr fontId="21"/>
  </si>
  <si>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21"/>
  </si>
  <si>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21"/>
  </si>
  <si>
    <t>月</t>
    <rPh sb="0" eb="1">
      <t>ツキ</t>
    </rPh>
    <phoneticPr fontId="21"/>
  </si>
  <si>
    <t>事業所の所在地</t>
    <rPh sb="0" eb="3">
      <t>ジギョウショ</t>
    </rPh>
    <rPh sb="4" eb="7">
      <t>ショザイチ</t>
    </rPh>
    <phoneticPr fontId="21"/>
  </si>
  <si>
    <t>）</t>
  </si>
  <si>
    <r>
      <t xml:space="preserve">（カ）BとCの平均賃金の見込額（月額）
</t>
    </r>
    <r>
      <rPr>
        <b/>
        <sz val="9"/>
        <color theme="1"/>
        <rFont val="ＭＳ Ｐゴシック"/>
      </rPr>
      <t>※B≧2Cを満たさない場合のみ記入</t>
    </r>
    <rPh sb="7" eb="9">
      <t>ヘイキン</t>
    </rPh>
    <rPh sb="9" eb="11">
      <t>チンギン</t>
    </rPh>
    <rPh sb="12" eb="14">
      <t>ミコ</t>
    </rPh>
    <rPh sb="14" eb="15">
      <t>ガク</t>
    </rPh>
    <rPh sb="16" eb="18">
      <t>ゲツガク</t>
    </rPh>
    <phoneticPr fontId="21"/>
  </si>
  <si>
    <t>新規・
継続
の別</t>
    <rPh sb="0" eb="2">
      <t>シンキ</t>
    </rPh>
    <rPh sb="4" eb="6">
      <t>ケイゾク</t>
    </rPh>
    <rPh sb="8" eb="9">
      <t>ベツ</t>
    </rPh>
    <phoneticPr fontId="21"/>
  </si>
  <si>
    <t>円</t>
    <rPh sb="0" eb="1">
      <t>エン</t>
    </rPh>
    <phoneticPr fontId="21"/>
  </si>
  <si>
    <t>資格取得のための支援の実施</t>
    <rPh sb="0" eb="2">
      <t>シカク</t>
    </rPh>
    <rPh sb="2" eb="4">
      <t>シュトク</t>
    </rPh>
    <rPh sb="8" eb="10">
      <t>シエン</t>
    </rPh>
    <rPh sb="11" eb="13">
      <t>ジッシ</t>
    </rPh>
    <phoneticPr fontId="21"/>
  </si>
  <si>
    <t>基本給</t>
    <rPh sb="0" eb="3">
      <t>キホンキュウ</t>
    </rPh>
    <phoneticPr fontId="21"/>
  </si>
  <si>
    <t>その他の
職種</t>
    <rPh sb="2" eb="3">
      <t>タ</t>
    </rPh>
    <rPh sb="5" eb="7">
      <t>ショクシュ</t>
    </rPh>
    <phoneticPr fontId="21"/>
  </si>
  <si>
    <t>日</t>
    <rPh sb="0" eb="1">
      <t>ニチ</t>
    </rPh>
    <phoneticPr fontId="21"/>
  </si>
  <si>
    <t>ロ</t>
  </si>
  <si>
    <t>法人名</t>
    <rPh sb="0" eb="2">
      <t>ホウジン</t>
    </rPh>
    <rPh sb="2" eb="3">
      <t>メイ</t>
    </rPh>
    <phoneticPr fontId="21"/>
  </si>
  <si>
    <t>就業規則の見直し</t>
    <rPh sb="0" eb="2">
      <t>シュウギョウ</t>
    </rPh>
    <rPh sb="2" eb="4">
      <t>キソク</t>
    </rPh>
    <rPh sb="5" eb="7">
      <t>ミナオ</t>
    </rPh>
    <phoneticPr fontId="21"/>
  </si>
  <si>
    <t>〒</t>
  </si>
  <si>
    <t>会議録、周知文書</t>
    <rPh sb="0" eb="3">
      <t>カイギロク</t>
    </rPh>
    <rPh sb="4" eb="6">
      <t>シュウチ</t>
    </rPh>
    <rPh sb="6" eb="8">
      <t>ブンショ</t>
    </rPh>
    <phoneticPr fontId="21"/>
  </si>
  <si>
    <t>・実施する周知方法について、チェック（✔）すること。</t>
    <rPh sb="1" eb="3">
      <t>ジッシ</t>
    </rPh>
    <rPh sb="5" eb="7">
      <t>シュウチ</t>
    </rPh>
    <rPh sb="7" eb="9">
      <t>ホウホウ</t>
    </rPh>
    <phoneticPr fontId="21"/>
  </si>
  <si>
    <t>賞与</t>
    <rPh sb="0" eb="2">
      <t>ショウヨ</t>
    </rPh>
    <phoneticPr fontId="21"/>
  </si>
  <si>
    <t>介護医療院</t>
    <rPh sb="0" eb="2">
      <t>カイゴ</t>
    </rPh>
    <rPh sb="2" eb="4">
      <t>イリョウ</t>
    </rPh>
    <rPh sb="4" eb="5">
      <t>イン</t>
    </rPh>
    <phoneticPr fontId="81"/>
  </si>
  <si>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1"/>
  </si>
  <si>
    <t>フリガナ</t>
  </si>
  <si>
    <t>年</t>
  </si>
  <si>
    <t>①</t>
  </si>
  <si>
    <t>キャリアパス要件等の適合状況に応じた
加算率</t>
    <rPh sb="6" eb="9">
      <t>ヨウケントウ</t>
    </rPh>
    <rPh sb="10" eb="12">
      <t>テキゴウ</t>
    </rPh>
    <rPh sb="12" eb="14">
      <t>ジョウキョウ</t>
    </rPh>
    <rPh sb="15" eb="16">
      <t>オウ</t>
    </rPh>
    <rPh sb="19" eb="22">
      <t>カサンリツ</t>
    </rPh>
    <phoneticPr fontId="21"/>
  </si>
  <si>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</si>
  <si>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</si>
  <si>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</si>
  <si>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提出先</t>
    <rPh sb="0" eb="2">
      <t>テイシュツ</t>
    </rPh>
    <rPh sb="2" eb="3">
      <t>サキ</t>
    </rPh>
    <phoneticPr fontId="21"/>
  </si>
  <si>
    <t>新規・継続の別</t>
    <rPh sb="0" eb="2">
      <t>シンキ</t>
    </rPh>
    <rPh sb="3" eb="5">
      <t>ケイゾク</t>
    </rPh>
    <rPh sb="6" eb="7">
      <t>ベツ</t>
    </rPh>
    <phoneticPr fontId="21"/>
  </si>
  <si>
    <t>月</t>
  </si>
  <si>
    <t>～</t>
  </si>
  <si>
    <t>月</t>
    <rPh sb="0" eb="1">
      <t>ガツ</t>
    </rPh>
    <phoneticPr fontId="21"/>
  </si>
  <si>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</si>
  <si>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</si>
  <si>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1"/>
  </si>
  <si>
    <t>証明する資料の例</t>
    <rPh sb="0" eb="2">
      <t>ショウメイ</t>
    </rPh>
    <rPh sb="4" eb="6">
      <t>シリョウ</t>
    </rPh>
    <rPh sb="7" eb="8">
      <t>レイ</t>
    </rPh>
    <phoneticPr fontId="21"/>
  </si>
  <si>
    <t>職員の事情等の状況に応じた勤務シフトや短時間正規職員制度の導入、職員の希望に即した非正規職員から正規職員への転換の制度等の整備</t>
  </si>
  <si>
    <t>夜間対応型訪問介護</t>
  </si>
  <si>
    <r>
      <t xml:space="preserve">賃金改善の見込額
</t>
    </r>
    <r>
      <rPr>
        <b/>
        <sz val="9"/>
        <color auto="1"/>
        <rFont val="ＭＳ Ｐゴシック"/>
      </rPr>
      <t>（①の加算の見込額を上回ること）</t>
    </r>
    <rPh sb="12" eb="14">
      <t>カサン</t>
    </rPh>
    <rPh sb="15" eb="18">
      <t>ミコミガク</t>
    </rPh>
    <rPh sb="19" eb="21">
      <t>ウワマワ</t>
    </rPh>
    <phoneticPr fontId="21"/>
  </si>
  <si>
    <t>地域密着型通所介護</t>
  </si>
  <si>
    <t>サービス区分</t>
  </si>
  <si>
    <t>加算Ⅰ</t>
    <rPh sb="0" eb="2">
      <t>カサン</t>
    </rPh>
    <phoneticPr fontId="21"/>
  </si>
  <si>
    <t>地域密着型特定施設入居者生活介護</t>
  </si>
  <si>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21"/>
  </si>
  <si>
    <t>看護小規模多機能型居宅介護</t>
  </si>
  <si>
    <t>介護福祉士配置等要件</t>
    <rPh sb="0" eb="2">
      <t>カイゴ</t>
    </rPh>
    <rPh sb="2" eb="5">
      <t>フクシシ</t>
    </rPh>
    <rPh sb="5" eb="7">
      <t>ハイチ</t>
    </rPh>
    <rPh sb="7" eb="8">
      <t>トウ</t>
    </rPh>
    <rPh sb="8" eb="10">
      <t>ヨウケン</t>
    </rPh>
    <phoneticPr fontId="21"/>
  </si>
  <si>
    <t>地域密着型介護老人福祉施設</t>
  </si>
  <si>
    <t>令和</t>
    <rPh sb="0" eb="2">
      <t>レイワ</t>
    </rPh>
    <phoneticPr fontId="21"/>
  </si>
  <si>
    <t>（介護予防）認知症対応型通所介護</t>
  </si>
  <si>
    <t>特定加算Ⅰ</t>
    <rPh sb="0" eb="2">
      <t>トクテイ</t>
    </rPh>
    <rPh sb="2" eb="4">
      <t>カサン</t>
    </rPh>
    <phoneticPr fontId="21"/>
  </si>
  <si>
    <t>特定加算Ⅱ</t>
    <rPh sb="0" eb="2">
      <t>トクテイ</t>
    </rPh>
    <rPh sb="2" eb="4">
      <t>カサン</t>
    </rPh>
    <phoneticPr fontId="21"/>
  </si>
  <si>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1"/>
  </si>
  <si>
    <t>内容</t>
    <rPh sb="0" eb="2">
      <t>ナイヨウ</t>
    </rPh>
    <phoneticPr fontId="21"/>
  </si>
  <si>
    <t>上位者・担当者等によるキャリア面談など、キャリアアップ等に関する定期的な相談の機会の確保</t>
  </si>
  <si>
    <t>人</t>
    <rPh sb="0" eb="1">
      <t>ニン</t>
    </rPh>
    <phoneticPr fontId="2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</si>
  <si>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</si>
  <si>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加算提出先</t>
    <rPh sb="0" eb="2">
      <t>カサン</t>
    </rPh>
    <rPh sb="2" eb="4">
      <t>テイシュツ</t>
    </rPh>
    <rPh sb="4" eb="5">
      <t>サキ</t>
    </rPh>
    <phoneticPr fontId="21"/>
  </si>
  <si>
    <t>実施済</t>
    <rPh sb="0" eb="2">
      <t>ジッシ</t>
    </rPh>
    <rPh sb="2" eb="3">
      <t>ズ</t>
    </rPh>
    <phoneticPr fontId="21"/>
  </si>
  <si>
    <t>（</t>
  </si>
  <si>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</si>
  <si>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</si>
  <si>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ホームページ
への掲載</t>
    <rPh sb="9" eb="11">
      <t>ケイサイ</t>
    </rPh>
    <phoneticPr fontId="21"/>
  </si>
  <si>
    <t>その他の方法
による掲示等</t>
    <rPh sb="2" eb="3">
      <t>タ</t>
    </rPh>
    <rPh sb="4" eb="6">
      <t>ホウホウ</t>
    </rPh>
    <rPh sb="10" eb="12">
      <t>ケイジ</t>
    </rPh>
    <rPh sb="12" eb="13">
      <t>トウ</t>
    </rPh>
    <phoneticPr fontId="21"/>
  </si>
  <si>
    <t>要件Ⅶ</t>
    <rPh sb="0" eb="2">
      <t>ヨウケン</t>
    </rPh>
    <phoneticPr fontId="21"/>
  </si>
  <si>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1"/>
  </si>
  <si>
    <t>その他</t>
    <rPh sb="2" eb="3">
      <t>タ</t>
    </rPh>
    <phoneticPr fontId="21"/>
  </si>
  <si>
    <t>加算Ⅱ</t>
    <rPh sb="0" eb="2">
      <t>カサン</t>
    </rPh>
    <phoneticPr fontId="21"/>
  </si>
  <si>
    <t>：</t>
  </si>
  <si>
    <t>)</t>
  </si>
  <si>
    <t>具体的な取組内容</t>
    <rPh sb="0" eb="3">
      <t>グタイテキ</t>
    </rPh>
    <rPh sb="4" eb="6">
      <t>トリクミ</t>
    </rPh>
    <rPh sb="6" eb="8">
      <t>ナイヨウ</t>
    </rPh>
    <phoneticPr fontId="21"/>
  </si>
  <si>
    <t>賃金改善を行う給与の種類</t>
    <rPh sb="0" eb="2">
      <t>チンギン</t>
    </rPh>
    <rPh sb="2" eb="4">
      <t>カイゼン</t>
    </rPh>
    <rPh sb="5" eb="6">
      <t>オコナ</t>
    </rPh>
    <rPh sb="7" eb="9">
      <t>キュウヨ</t>
    </rPh>
    <rPh sb="10" eb="12">
      <t>シュルイ</t>
    </rPh>
    <phoneticPr fontId="21"/>
  </si>
  <si>
    <t>（確認用）</t>
    <rPh sb="1" eb="4">
      <t>カクニンヨウ</t>
    </rPh>
    <phoneticPr fontId="21"/>
  </si>
  <si>
    <t>予定</t>
    <rPh sb="0" eb="2">
      <t>ヨテイ</t>
    </rPh>
    <phoneticPr fontId="21"/>
  </si>
  <si>
    <t>イ</t>
  </si>
  <si>
    <t>特定加算による賃金改善の対象とするCの職員の改善後の賃金が年額440万円を上回らないこと</t>
    <rPh sb="19" eb="21">
      <t>ショクイン</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</si>
  <si>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</si>
  <si>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特定事業所加算（Ⅱ）</t>
    <rPh sb="0" eb="7">
      <t>ト</t>
    </rPh>
    <phoneticPr fontId="81"/>
  </si>
  <si>
    <t>該当</t>
    <rPh sb="0" eb="2">
      <t>ガイトウ</t>
    </rPh>
    <phoneticPr fontId="21"/>
  </si>
  <si>
    <t>併設本体施設において介護職員等特定処遇改善加算Ⅰの届出あり</t>
  </si>
  <si>
    <t>一定の基準に基づき定期に昇給を判定する仕組み
※「実技試験」や「人事評価」などの結果に基づき昇給する仕組みを指す。ただし、客観的な評価基準や昇給条件が明文化されていることを要する。</t>
  </si>
  <si>
    <t>その他（</t>
    <rPh sb="2" eb="3">
      <t>タ</t>
    </rPh>
    <phoneticPr fontId="21"/>
  </si>
  <si>
    <r>
      <t>うち、ベースアップ等（</t>
    </r>
    <r>
      <rPr>
        <u/>
        <sz val="9"/>
        <color theme="1"/>
        <rFont val="ＭＳ Ｐゴシック"/>
      </rPr>
      <t>基本給又は毎月決まって支払われる手当の引上げ</t>
    </r>
    <r>
      <rPr>
        <sz val="9"/>
        <color theme="1"/>
        <rFont val="ＭＳ Ｐゴシック"/>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21"/>
  </si>
  <si>
    <t>要件Ⅸ</t>
    <rPh sb="0" eb="2">
      <t>ヨウケン</t>
    </rPh>
    <phoneticPr fontId="21"/>
  </si>
  <si>
    <t>サービス名</t>
    <rPh sb="4" eb="5">
      <t>メイ</t>
    </rPh>
    <phoneticPr fontId="21"/>
  </si>
  <si>
    <t>就業規則、給与規程</t>
    <rPh sb="0" eb="2">
      <t>シュウギョウ</t>
    </rPh>
    <rPh sb="2" eb="4">
      <t>キソク</t>
    </rPh>
    <rPh sb="5" eb="7">
      <t>キュウヨ</t>
    </rPh>
    <rPh sb="7" eb="9">
      <t>キテイ</t>
    </rPh>
    <phoneticPr fontId="21"/>
  </si>
  <si>
    <t>給与明細</t>
    <rPh sb="0" eb="2">
      <t>キュウヨ</t>
    </rPh>
    <rPh sb="2" eb="4">
      <t>メイサイ</t>
    </rPh>
    <phoneticPr fontId="21"/>
  </si>
  <si>
    <t>自社のホームページに掲載</t>
    <rPh sb="0" eb="2">
      <t>ジシャ</t>
    </rPh>
    <rPh sb="10" eb="12">
      <t>ケイサイ</t>
    </rPh>
    <phoneticPr fontId="21"/>
  </si>
  <si>
    <t>加算Ⅲ</t>
    <rPh sb="0" eb="2">
      <t>カサン</t>
    </rPh>
    <phoneticPr fontId="21"/>
  </si>
  <si>
    <t>サービス提供体制強化加算等の算定状況に応じた加算率</t>
    <rPh sb="14" eb="16">
      <t>サンテイ</t>
    </rPh>
    <phoneticPr fontId="21"/>
  </si>
  <si>
    <t>（３）</t>
  </si>
  <si>
    <t>別紙様式２－２</t>
    <rPh sb="0" eb="2">
      <t>ベッシ</t>
    </rPh>
    <rPh sb="2" eb="4">
      <t>ヨウシキ</t>
    </rPh>
    <phoneticPr fontId="21"/>
  </si>
  <si>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21"/>
  </si>
  <si>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</si>
  <si>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</si>
  <si>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</si>
  <si>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1"/>
  </si>
  <si>
    <t>【記入上の注意】</t>
    <rPh sb="1" eb="3">
      <t>キニュウ</t>
    </rPh>
    <rPh sb="3" eb="4">
      <t>ジョウ</t>
    </rPh>
    <rPh sb="5" eb="7">
      <t>チュウイ</t>
    </rPh>
    <phoneticPr fontId="21"/>
  </si>
  <si>
    <t>・</t>
  </si>
  <si>
    <t>手当（新設）</t>
    <rPh sb="0" eb="2">
      <t>テアテ</t>
    </rPh>
    <rPh sb="3" eb="5">
      <t>シンセツ</t>
    </rPh>
    <phoneticPr fontId="21"/>
  </si>
  <si>
    <t>加
算
率
(e)</t>
    <rPh sb="0" eb="1">
      <t>カ</t>
    </rPh>
    <rPh sb="2" eb="3">
      <t>ザン</t>
    </rPh>
    <rPh sb="4" eb="5">
      <t>リツ</t>
    </rPh>
    <phoneticPr fontId="21"/>
  </si>
  <si>
    <t>手当（既存の増額）</t>
    <rPh sb="0" eb="2">
      <t>テアテ</t>
    </rPh>
    <rPh sb="3" eb="5">
      <t>キソン</t>
    </rPh>
    <rPh sb="6" eb="8">
      <t>ゾウガク</t>
    </rPh>
    <phoneticPr fontId="21"/>
  </si>
  <si>
    <t>・
　</t>
    <rPh sb="0" eb="3">
      <t>カイゴ</t>
    </rPh>
    <phoneticPr fontId="21"/>
  </si>
  <si>
    <t>日常生活継続支援加算（Ⅰ）又は（Ⅱ）</t>
    <rPh sb="0" eb="10">
      <t>ニチジョウセイカツ</t>
    </rPh>
    <rPh sb="13" eb="14">
      <t>マタ</t>
    </rPh>
    <phoneticPr fontId="81"/>
  </si>
  <si>
    <t>代表者</t>
    <rPh sb="0" eb="3">
      <t>ダイヒョウシャ</t>
    </rPh>
    <phoneticPr fontId="21"/>
  </si>
  <si>
    <t>職名</t>
    <rPh sb="0" eb="2">
      <t>ショクメイ</t>
    </rPh>
    <phoneticPr fontId="21"/>
  </si>
  <si>
    <t>特定事業所加算（II）</t>
  </si>
  <si>
    <t>氏名</t>
    <rPh sb="0" eb="2">
      <t>シメイ</t>
    </rPh>
    <phoneticPr fontId="21"/>
  </si>
  <si>
    <t>確認項目</t>
    <rPh sb="0" eb="2">
      <t>カクニン</t>
    </rPh>
    <rPh sb="2" eb="4">
      <t>コウモク</t>
    </rPh>
    <phoneticPr fontId="21"/>
  </si>
  <si>
    <t>名称</t>
    <rPh sb="0" eb="2">
      <t>メイショウ</t>
    </rPh>
    <phoneticPr fontId="21"/>
  </si>
  <si>
    <t>ベースアップ等
（必ず選択）</t>
    <rPh sb="6" eb="7">
      <t>トウ</t>
    </rPh>
    <rPh sb="9" eb="10">
      <t>カナラ</t>
    </rPh>
    <rPh sb="11" eb="13">
      <t>センタク</t>
    </rPh>
    <phoneticPr fontId="21"/>
  </si>
  <si>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</si>
  <si>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1"/>
  </si>
  <si>
    <t>特定事業所加算（I）</t>
  </si>
  <si>
    <t>その他の職種(C)</t>
    <rPh sb="2" eb="3">
      <t>タ</t>
    </rPh>
    <rPh sb="4" eb="6">
      <t>ショクシュ</t>
    </rPh>
    <phoneticPr fontId="21"/>
  </si>
  <si>
    <t>法人代表者</t>
    <rPh sb="0" eb="2">
      <t>ホウジン</t>
    </rPh>
    <rPh sb="2" eb="5">
      <t>ダイヒョウシャ</t>
    </rPh>
    <phoneticPr fontId="21"/>
  </si>
  <si>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21"/>
  </si>
  <si>
    <t>計画書の記載内容に虚偽がないことを証明するとともに、記載内容を証明する資料を適切に保管していることを誓約します。</t>
  </si>
  <si>
    <t>通し番号</t>
    <rPh sb="0" eb="1">
      <t>トオ</t>
    </rPh>
    <rPh sb="2" eb="4">
      <t>バンゴウ</t>
    </rPh>
    <phoneticPr fontId="21"/>
  </si>
  <si>
    <t>介護保険事業所番号</t>
    <rPh sb="0" eb="2">
      <t>カイゴ</t>
    </rPh>
    <rPh sb="2" eb="4">
      <t>ホケン</t>
    </rPh>
    <rPh sb="4" eb="6">
      <t>ジギョウ</t>
    </rPh>
    <rPh sb="6" eb="7">
      <t>ショ</t>
    </rPh>
    <rPh sb="7" eb="9">
      <t>バンゴウ</t>
    </rPh>
    <phoneticPr fontId="21"/>
  </si>
  <si>
    <t>住所１（番地・住居番号まで）</t>
    <rPh sb="0" eb="2">
      <t>ジュウショ</t>
    </rPh>
    <rPh sb="4" eb="6">
      <t>バンチ</t>
    </rPh>
    <rPh sb="7" eb="9">
      <t>ジュウキョ</t>
    </rPh>
    <rPh sb="9" eb="11">
      <t>バンゴウ</t>
    </rPh>
    <phoneticPr fontId="21"/>
  </si>
  <si>
    <r>
      <t>（A）の職員のうち、</t>
    </r>
    <r>
      <rPr>
        <u/>
        <sz val="8"/>
        <color auto="1"/>
        <rFont val="ＭＳ Ｐゴシック"/>
      </rPr>
      <t>特定加算を申請する事業所数につき1人以上は</t>
    </r>
    <r>
      <rPr>
        <sz val="8"/>
        <color auto="1"/>
        <rFont val="ＭＳ Ｐゴシック"/>
      </rPr>
      <t xml:space="preserve">、賃金改善額が月額平均８万円以上又は改善後の賃金が年額440万円以上であること
</t>
    </r>
    <rPh sb="4" eb="6">
      <t>ショクイン</t>
    </rPh>
    <phoneticPr fontId="21"/>
  </si>
  <si>
    <t>住所２（建物名等）</t>
    <rPh sb="0" eb="2">
      <t>ジュウショ</t>
    </rPh>
    <rPh sb="4" eb="6">
      <t>タテモノ</t>
    </rPh>
    <rPh sb="6" eb="7">
      <t>メイ</t>
    </rPh>
    <rPh sb="7" eb="8">
      <t>トウ</t>
    </rPh>
    <phoneticPr fontId="21"/>
  </si>
  <si>
    <t>Ⅱ</t>
  </si>
  <si>
    <t>E-mail</t>
  </si>
  <si>
    <t>－</t>
  </si>
  <si>
    <t>指定権者名</t>
    <rPh sb="0" eb="2">
      <t>シテイ</t>
    </rPh>
    <rPh sb="2" eb="3">
      <t>ケン</t>
    </rPh>
    <rPh sb="3" eb="4">
      <t>ジャ</t>
    </rPh>
    <rPh sb="4" eb="5">
      <t>メイ</t>
    </rPh>
    <phoneticPr fontId="21"/>
  </si>
  <si>
    <t>事業所名</t>
    <rPh sb="0" eb="2">
      <t>ジギョウ</t>
    </rPh>
    <rPh sb="2" eb="3">
      <t>ショ</t>
    </rPh>
    <rPh sb="3" eb="4">
      <t>メイ</t>
    </rPh>
    <phoneticPr fontId="2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</si>
  <si>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21"/>
  </si>
  <si>
    <t>〒結合</t>
    <rPh sb="1" eb="3">
      <t>ケツゴウ</t>
    </rPh>
    <phoneticPr fontId="21"/>
  </si>
  <si>
    <t>１単位
あたりの
単価[円]
(b)</t>
    <rPh sb="1" eb="3">
      <t>タンイ</t>
    </rPh>
    <rPh sb="9" eb="11">
      <t>タンカ</t>
    </rPh>
    <rPh sb="12" eb="13">
      <t>エン</t>
    </rPh>
    <phoneticPr fontId="21"/>
  </si>
  <si>
    <t>↓隠し列</t>
    <rPh sb="1" eb="2">
      <t>カク</t>
    </rPh>
    <rPh sb="3" eb="4">
      <t>レツ</t>
    </rPh>
    <phoneticPr fontId="21"/>
  </si>
  <si>
    <t>（介護予防）通所リハビリテーション</t>
  </si>
  <si>
    <t>経験・技能のある
介護職員(A)</t>
    <rPh sb="0" eb="2">
      <t>ケイケン</t>
    </rPh>
    <phoneticPr fontId="21"/>
  </si>
  <si>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1"/>
  </si>
  <si>
    <t>サービス提供体制強化加算（Ⅲ）イ又はロ</t>
    <rPh sb="4" eb="8">
      <t>テイキョウ</t>
    </rPh>
    <rPh sb="8" eb="10">
      <t>キョウカ</t>
    </rPh>
    <rPh sb="10" eb="12">
      <t>カサン</t>
    </rPh>
    <rPh sb="16" eb="17">
      <t>マタ</t>
    </rPh>
    <phoneticPr fontId="8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</si>
  <si>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</si>
  <si>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事業所名</t>
    <rPh sb="0" eb="3">
      <t>ジギョウショ</t>
    </rPh>
    <rPh sb="3" eb="4">
      <t>メイ</t>
    </rPh>
    <phoneticPr fontId="21"/>
  </si>
  <si>
    <t>別紙様式２－３</t>
    <rPh sb="0" eb="2">
      <t>ベッシ</t>
    </rPh>
    <rPh sb="2" eb="4">
      <t>ヨウシキ</t>
    </rPh>
    <phoneticPr fontId="21"/>
  </si>
  <si>
    <t>連絡先</t>
    <rPh sb="0" eb="3">
      <t>レンラクサキ</t>
    </rPh>
    <phoneticPr fontId="21"/>
  </si>
  <si>
    <t>法人所在地</t>
    <rPh sb="0" eb="2">
      <t>ホウジン</t>
    </rPh>
    <rPh sb="2" eb="5">
      <t>ショザイチ</t>
    </rPh>
    <phoneticPr fontId="21"/>
  </si>
  <si>
    <t>e-mail</t>
  </si>
  <si>
    <t>書類作成
担当者</t>
    <rPh sb="0" eb="2">
      <t>ショルイ</t>
    </rPh>
    <rPh sb="2" eb="4">
      <t>サクセイ</t>
    </rPh>
    <rPh sb="5" eb="8">
      <t>タントウシャ</t>
    </rPh>
    <phoneticPr fontId="21"/>
  </si>
  <si>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1"/>
  </si>
  <si>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</si>
  <si>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</si>
  <si>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５　ベースアップ等加算の要件について</t>
    <rPh sb="8" eb="9">
      <t>トウ</t>
    </rPh>
    <rPh sb="9" eb="11">
      <t>カサン</t>
    </rPh>
    <rPh sb="12" eb="14">
      <t>ヨウケン</t>
    </rPh>
    <phoneticPr fontId="21"/>
  </si>
  <si>
    <t>労働保険料の納付が適正に行われています。</t>
    <rPh sb="0" eb="2">
      <t>ロウドウ</t>
    </rPh>
    <rPh sb="2" eb="5">
      <t>ホケンリョウ</t>
    </rPh>
    <rPh sb="6" eb="8">
      <t>ノウフ</t>
    </rPh>
    <rPh sb="9" eb="11">
      <t>テキセイ</t>
    </rPh>
    <rPh sb="12" eb="13">
      <t>オコナ</t>
    </rPh>
    <phoneticPr fontId="21"/>
  </si>
  <si>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</si>
  <si>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</si>
  <si>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t>
  </si>
  <si>
    <t>１　提出先に関する情報</t>
    <rPh sb="2" eb="4">
      <t>テイシュツ</t>
    </rPh>
    <rPh sb="4" eb="5">
      <t>サキ</t>
    </rPh>
    <rPh sb="6" eb="7">
      <t>カン</t>
    </rPh>
    <rPh sb="9" eb="11">
      <t>ジョウホウ</t>
    </rPh>
    <phoneticPr fontId="81"/>
  </si>
  <si>
    <t>２　基本情報</t>
    <rPh sb="2" eb="4">
      <t>キホン</t>
    </rPh>
    <rPh sb="4" eb="6">
      <t>ジョウホウ</t>
    </rPh>
    <phoneticPr fontId="81"/>
  </si>
  <si>
    <t>(b)には、特定加算の算定により実施される介護職員及びその他の職員の賃金改善の見込額を法人で計算し、直接記入すること。</t>
    <rPh sb="52" eb="54">
      <t>キニュウ</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</si>
  <si>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</si>
  <si>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月～令和</t>
  </si>
  <si>
    <t>か月</t>
    <rPh sb="1" eb="2">
      <t>ゲツ</t>
    </rPh>
    <phoneticPr fontId="21"/>
  </si>
  <si>
    <t>賃金規程の見直し</t>
    <rPh sb="0" eb="2">
      <t>チンギン</t>
    </rPh>
    <rPh sb="2" eb="4">
      <t>キテイ</t>
    </rPh>
    <rPh sb="5" eb="7">
      <t>ミナオ</t>
    </rPh>
    <phoneticPr fontId="21"/>
  </si>
  <si>
    <t>７　要件を満たすことの確認・証明＜共通＞</t>
    <rPh sb="2" eb="4">
      <t>ヨウケン</t>
    </rPh>
    <rPh sb="5" eb="6">
      <t>ミ</t>
    </rPh>
    <rPh sb="11" eb="13">
      <t>カクニン</t>
    </rPh>
    <rPh sb="14" eb="16">
      <t>ショウメイ</t>
    </rPh>
    <rPh sb="17" eb="19">
      <t>キョウツウ</t>
    </rPh>
    <phoneticPr fontId="21"/>
  </si>
  <si>
    <t>賃金規程の見直し</t>
    <rPh sb="5" eb="7">
      <t>ミナオ</t>
    </rPh>
    <phoneticPr fontId="21"/>
  </si>
  <si>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</si>
  <si>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（上記取組の開始時期）</t>
    <rPh sb="1" eb="3">
      <t>ジョウキ</t>
    </rPh>
    <rPh sb="3" eb="5">
      <t>トリクミ</t>
    </rPh>
    <rPh sb="6" eb="8">
      <t>カイシ</t>
    </rPh>
    <rPh sb="8" eb="10">
      <t>ジキ</t>
    </rPh>
    <phoneticPr fontId="21"/>
  </si>
  <si>
    <t>令和</t>
  </si>
  <si>
    <t>介護福祉士配置等要件</t>
    <rPh sb="0" eb="5">
      <t>カイゴフクシシ</t>
    </rPh>
    <rPh sb="5" eb="7">
      <t>ハイチ</t>
    </rPh>
    <rPh sb="7" eb="8">
      <t>トウ</t>
    </rPh>
    <rPh sb="8" eb="10">
      <t>ヨウケン</t>
    </rPh>
    <phoneticPr fontId="21"/>
  </si>
  <si>
    <t>ヶ月）</t>
  </si>
  <si>
    <t>別紙様式２－１</t>
    <rPh sb="0" eb="2">
      <t>ベッシ</t>
    </rPh>
    <rPh sb="2" eb="4">
      <t>ヨウシキ</t>
    </rPh>
    <phoneticPr fontId="21"/>
  </si>
  <si>
    <t>１　基本情報＜共通＞</t>
    <rPh sb="2" eb="4">
      <t>キホン</t>
    </rPh>
    <rPh sb="4" eb="6">
      <t>ジョウホウ</t>
    </rPh>
    <rPh sb="7" eb="9">
      <t>キョウツウ</t>
    </rPh>
    <phoneticPr fontId="21"/>
  </si>
  <si>
    <t>２　賃金改善計画について＜共通＞</t>
    <rPh sb="13" eb="15">
      <t>キョウツウ</t>
    </rPh>
    <phoneticPr fontId="21"/>
  </si>
  <si>
    <t>都道府県</t>
    <rPh sb="0" eb="4">
      <t>トドウフケン</t>
    </rPh>
    <phoneticPr fontId="21"/>
  </si>
  <si>
    <t>市区町村</t>
    <rPh sb="0" eb="2">
      <t>シク</t>
    </rPh>
    <rPh sb="2" eb="4">
      <t>チョウソン</t>
    </rPh>
    <phoneticPr fontId="21"/>
  </si>
  <si>
    <t>-</t>
  </si>
  <si>
    <t>いずれも取得していない</t>
    <rPh sb="4" eb="6">
      <t>シュトク</t>
    </rPh>
    <phoneticPr fontId="21"/>
  </si>
  <si>
    <t>入居継続支援加算（Ⅰ）又は（Ⅱ）</t>
    <rPh sb="0" eb="2">
      <t>ニュウキョ</t>
    </rPh>
    <rPh sb="2" eb="6">
      <t>ケイゾクシエン</t>
    </rPh>
    <rPh sb="6" eb="8">
      <t>カサン</t>
    </rPh>
    <rPh sb="11" eb="12">
      <t>マタ</t>
    </rPh>
    <phoneticPr fontId="81"/>
  </si>
  <si>
    <t>円</t>
  </si>
  <si>
    <r>
      <rPr>
        <sz val="9"/>
        <color theme="1"/>
        <rFont val="ＭＳ Ｐゴシック"/>
      </rPr>
      <t xml:space="preserve">（ア）特定加算による賃金改善を実施する範囲
</t>
    </r>
    <r>
      <rPr>
        <sz val="8"/>
        <color theme="1"/>
        <rFont val="ＭＳ Ｐゴシック"/>
      </rPr>
      <t>※加算の配分対象とするグループに必ずチェック（✔）すること</t>
    </r>
    <rPh sb="19" eb="21">
      <t>ハンイ</t>
    </rPh>
    <rPh sb="23" eb="25">
      <t>カサン</t>
    </rPh>
    <rPh sb="26" eb="28">
      <t>ハイブン</t>
    </rPh>
    <rPh sb="28" eb="30">
      <t>タイショウ</t>
    </rPh>
    <phoneticPr fontId="21"/>
  </si>
  <si>
    <t>勤務体制表、介護福祉士登録証</t>
    <rPh sb="0" eb="2">
      <t>キンム</t>
    </rPh>
    <rPh sb="2" eb="5">
      <t>タイセイヒョウ</t>
    </rPh>
    <rPh sb="6" eb="8">
      <t>カイゴ</t>
    </rPh>
    <rPh sb="8" eb="11">
      <t>フクシシ</t>
    </rPh>
    <rPh sb="11" eb="13">
      <t>トウロク</t>
    </rPh>
    <rPh sb="13" eb="14">
      <t>ショウ</t>
    </rPh>
    <phoneticPr fontId="21"/>
  </si>
  <si>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21"/>
  </si>
  <si>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</si>
  <si>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</si>
  <si>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</si>
  <si>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本計画書2（2）、2（3）では以下の要件を確認しており、オレンジセルが「○」でない場合、加算取得の要件を満たしていない。</t>
    <rPh sb="0" eb="1">
      <t>ホン</t>
    </rPh>
    <rPh sb="1" eb="4">
      <t>ケイカクショ</t>
    </rPh>
    <phoneticPr fontId="21"/>
  </si>
  <si>
    <t>③</t>
  </si>
  <si>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21"/>
  </si>
  <si>
    <t>②賃金改善実施期間</t>
  </si>
  <si>
    <t>両立支援・多様な働き方の推進</t>
  </si>
  <si>
    <t>介護職員の任用における職位、職責又は職務内容等の要件を定めている。</t>
    <rPh sb="0" eb="2">
      <t>カイゴ</t>
    </rPh>
    <rPh sb="2" eb="4">
      <t>ショクイン</t>
    </rPh>
    <rPh sb="5" eb="7">
      <t>ニンヨウ</t>
    </rPh>
    <phoneticPr fontId="21"/>
  </si>
  <si>
    <t>４　特定加算の要件について</t>
    <rPh sb="2" eb="4">
      <t>トクテイ</t>
    </rPh>
    <rPh sb="4" eb="6">
      <t>カサン</t>
    </rPh>
    <rPh sb="7" eb="9">
      <t>ヨウケン</t>
    </rPh>
    <phoneticPr fontId="21"/>
  </si>
  <si>
    <t>イに掲げる職位、職責又は職務内容等に応じた賃金体系を定めている。</t>
    <rPh sb="2" eb="3">
      <t>カカ</t>
    </rPh>
    <phoneticPr fontId="21"/>
  </si>
  <si>
    <t>イについて、全ての介護職員に周知している。</t>
    <rPh sb="6" eb="7">
      <t>スベ</t>
    </rPh>
    <phoneticPr fontId="21"/>
  </si>
  <si>
    <r>
      <t xml:space="preserve">キャリアパス要件Ⅱの資質向上の目標及び具体的な計画を定めました。
</t>
    </r>
    <r>
      <rPr>
        <b/>
        <sz val="9"/>
        <color theme="1"/>
        <rFont val="ＭＳ Ｐゴシック"/>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21"/>
  </si>
  <si>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</si>
  <si>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</si>
  <si>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具体的な仕組みの内容（該当するもの全てにチェック（✔）すること。）</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</si>
  <si>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1"/>
  </si>
  <si>
    <t>サービス提供体制強化加算（Ⅰ）</t>
    <rPh sb="4" eb="8">
      <t>テイキョウ</t>
    </rPh>
    <rPh sb="8" eb="10">
      <t>キョウカ</t>
    </rPh>
    <rPh sb="10" eb="12">
      <t>カサン</t>
    </rPh>
    <phoneticPr fontId="81"/>
  </si>
  <si>
    <t>資質向上のための計画</t>
    <rPh sb="0" eb="2">
      <t>シシツ</t>
    </rPh>
    <rPh sb="2" eb="4">
      <t>コウジョウ</t>
    </rPh>
    <rPh sb="8" eb="10">
      <t>ケイカク</t>
    </rPh>
    <phoneticPr fontId="21"/>
  </si>
  <si>
    <t>他の介護職員(B)</t>
    <rPh sb="0" eb="1">
      <t>タ</t>
    </rPh>
    <rPh sb="2" eb="4">
      <t>カイゴ</t>
    </rPh>
    <rPh sb="4" eb="6">
      <t>ショクイン</t>
    </rPh>
    <phoneticPr fontId="2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</si>
  <si>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</si>
  <si>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キャリアパス要件Ⅰ　次のイからハまでのすべての基準を満たす。</t>
    <rPh sb="6" eb="8">
      <t>ヨウケン</t>
    </rPh>
    <rPh sb="23" eb="25">
      <t>キジュン</t>
    </rPh>
    <phoneticPr fontId="21"/>
  </si>
  <si>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21"/>
  </si>
  <si>
    <t>Ⅴ</t>
  </si>
  <si>
    <t>キャリアパス要件Ⅱ　次のイとロ両方の基準を満たす。</t>
    <rPh sb="6" eb="8">
      <t>ヨウケン</t>
    </rPh>
    <rPh sb="16" eb="17">
      <t>カタ</t>
    </rPh>
    <rPh sb="18" eb="20">
      <t>キジュン</t>
    </rPh>
    <phoneticPr fontId="21"/>
  </si>
  <si>
    <t>ベースアップ等加算</t>
    <rPh sb="6" eb="7">
      <t>ナド</t>
    </rPh>
    <rPh sb="7" eb="9">
      <t>カサン</t>
    </rPh>
    <phoneticPr fontId="21"/>
  </si>
  <si>
    <t>サービス提供体制強化加算（I）</t>
  </si>
  <si>
    <t>キャリアパス要件Ⅲ　次のイとロ両方の基準を満たす。</t>
    <rPh sb="6" eb="8">
      <t>ヨウケン</t>
    </rPh>
    <rPh sb="15" eb="17">
      <t>リョウホウ</t>
    </rPh>
    <rPh sb="18" eb="20">
      <t>キジュン</t>
    </rPh>
    <phoneticPr fontId="21"/>
  </si>
  <si>
    <t>処遇改善加算</t>
    <rPh sb="0" eb="2">
      <t>ショグウ</t>
    </rPh>
    <rPh sb="2" eb="6">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</si>
  <si>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</si>
  <si>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(c)には、本計画書５（１）に記入した介護職員及びその他の職員の賃金改善の見込額の合計が自動的に転記される。</t>
    <rPh sb="6" eb="7">
      <t>ホン</t>
    </rPh>
    <rPh sb="7" eb="10">
      <t>ケイカクショ</t>
    </rPh>
    <rPh sb="15" eb="17">
      <t>キニュウ</t>
    </rPh>
    <phoneticPr fontId="21"/>
  </si>
  <si>
    <t>サービス提供体制強化加算（Ⅱ）</t>
    <rPh sb="4" eb="8">
      <t>テイキョウ</t>
    </rPh>
    <rPh sb="8" eb="10">
      <t>キョウカ</t>
    </rPh>
    <rPh sb="10" eb="12">
      <t>カサン</t>
    </rPh>
    <phoneticPr fontId="81"/>
  </si>
  <si>
    <t>特定事業所加算（Ⅰ）</t>
    <rPh sb="0" eb="7">
      <t>ト</t>
    </rPh>
    <phoneticPr fontId="81"/>
  </si>
  <si>
    <t>法人や事業所の経営理念やケア方針・人材育成方針、その実現のための施策・仕組みなどの明確化</t>
  </si>
  <si>
    <t>事業者の共同による採用・人事ローテーション・研修のための制度構築</t>
  </si>
  <si>
    <t>介護職員について、賃金改善の見込額の３分の２以上が、ベースアップ等（基本給又は決まって毎月支払われる手当の引上げ）に充てられる計画になっていること</t>
  </si>
  <si>
    <t>Ⅳ</t>
  </si>
  <si>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</si>
  <si>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</si>
  <si>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r>
      <t>次の要件について該当する場合チェック（✔）し、必要事項を具体的に記載すること。</t>
    </r>
    <r>
      <rPr>
        <u/>
        <sz val="8"/>
        <color theme="1"/>
        <rFont val="ＭＳ Ｐゴシック"/>
      </rPr>
      <t>加算Ⅲの事業所のみの場合もキャリアパス要件Ⅰ又はⅡのいずれかを満たすこと。</t>
    </r>
  </si>
  <si>
    <t>研修の受講やキャリア段位制度と人事考課との連動</t>
  </si>
  <si>
    <t>要件Ⅴ</t>
    <rPh sb="0" eb="2">
      <t>ヨウケン</t>
    </rPh>
    <phoneticPr fontId="21"/>
  </si>
  <si>
    <t>エルダー・メンター（仕事やメンタル面のサポート等をする担当者）制度等導入</t>
  </si>
  <si>
    <t xml:space="preserve">・ </t>
  </si>
  <si>
    <t>有給休暇が取得しやすい環境の整備</t>
  </si>
  <si>
    <t>業務や福利厚生制度、メンタルヘルス等の職員相談窓口の設置等相談体制の充実</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</si>
  <si>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</si>
  <si>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介護職員の身体の負担軽減のための介護技術の修得支援、介護ロボットやリフト等の介護機器等導入及び研修等による腰痛対策の実施</t>
  </si>
  <si>
    <t>上記以外
（必ず選択）</t>
    <rPh sb="0" eb="2">
      <t>ジョウキ</t>
    </rPh>
    <rPh sb="2" eb="4">
      <t>イガイ</t>
    </rPh>
    <rPh sb="6" eb="7">
      <t>カナラ</t>
    </rPh>
    <rPh sb="8" eb="10">
      <t>センタク</t>
    </rPh>
    <phoneticPr fontId="21"/>
  </si>
  <si>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</si>
  <si>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雇用管理改善のための管理者に対する研修等の実施</t>
  </si>
  <si>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21"/>
  </si>
  <si>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</si>
  <si>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</si>
  <si>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</si>
  <si>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</si>
  <si>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</si>
  <si>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</si>
  <si>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資質の向上やキャリアアップに向けた支援</t>
  </si>
  <si>
    <r>
      <t>届出に係る計画の期間中に実施する事項について、チェック（✔）すること。</t>
    </r>
    <r>
      <rPr>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45" eb="47">
      <t>トリクミ</t>
    </rPh>
    <rPh sb="48" eb="49">
      <t>オコナ</t>
    </rPh>
    <phoneticPr fontId="21"/>
  </si>
  <si>
    <t>Ⅲ</t>
  </si>
  <si>
    <t>腰痛を含む心身の健康管理</t>
  </si>
  <si>
    <t>算定する処遇改善加算の区分</t>
    <rPh sb="0" eb="2">
      <t>サンテイ</t>
    </rPh>
    <rPh sb="4" eb="6">
      <t>ショグウ</t>
    </rPh>
    <rPh sb="6" eb="10">
      <t>カイゼンカサン</t>
    </rPh>
    <rPh sb="11" eb="13">
      <t>クブン</t>
    </rPh>
    <phoneticPr fontId="21"/>
  </si>
  <si>
    <t>生産性向上のための業務改善の取組</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</si>
  <si>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1"/>
  </si>
  <si>
    <t>やりがい・働きがいの醸成</t>
  </si>
  <si>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21"/>
  </si>
  <si>
    <t>他産業からの転職者、主婦層、中高年齢者等、経験者・有資格者等にこだわらない幅広い採用の仕組みの構築</t>
    <rPh sb="43" eb="45">
      <t>シク</t>
    </rPh>
    <rPh sb="47" eb="49">
      <t>コウチク</t>
    </rPh>
    <phoneticPr fontId="21"/>
  </si>
  <si>
    <t>職業体験の受入れや地域行事への参加や主催等による職業魅力度向上の取組の実施</t>
    <rPh sb="35" eb="37">
      <t>ジッシ</t>
    </rPh>
    <phoneticPr fontId="2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</si>
  <si>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</si>
  <si>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区分</t>
    <rPh sb="0" eb="2">
      <t>クブン</t>
    </rPh>
    <phoneticPr fontId="21"/>
  </si>
  <si>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</si>
  <si>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1"/>
  </si>
  <si>
    <t>サービス提供体制強化加算(Ⅰ)又は(Ⅱ)に準じる市町村独自の加算</t>
  </si>
  <si>
    <t>サービス提供体制強化加算(Ⅱ)</t>
  </si>
  <si>
    <t>処遇改善加算</t>
  </si>
  <si>
    <t>％</t>
  </si>
  <si>
    <t>【ベースアップ等加算】介護職員及びその他の職員の賃金について、ベースアップ等加算による賃金改善の見込額が、同加算の算定見込額を上回ること</t>
  </si>
  <si>
    <t>手当（既存の増額）</t>
  </si>
  <si>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1"/>
  </si>
  <si>
    <t>人</t>
  </si>
  <si>
    <t>ベースアップ等加算</t>
    <rPh sb="6" eb="7">
      <t>トウ</t>
    </rPh>
    <rPh sb="7" eb="9">
      <t>カサン</t>
    </rPh>
    <phoneticPr fontId="21"/>
  </si>
  <si>
    <r>
      <t>（賃金改善に関する規定内容）</t>
    </r>
    <r>
      <rPr>
        <sz val="8"/>
        <color theme="1"/>
        <rFont val="ＭＳ Ｐゴシック"/>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21"/>
  </si>
  <si>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1"/>
  </si>
  <si>
    <t>処遇改善計画書（令和</t>
    <rPh sb="0" eb="2">
      <t>ショグウ</t>
    </rPh>
    <rPh sb="2" eb="4">
      <t>カイゼン</t>
    </rPh>
    <rPh sb="4" eb="7">
      <t>ケイカクショ</t>
    </rPh>
    <rPh sb="8" eb="10">
      <t>レイワ</t>
    </rPh>
    <phoneticPr fontId="21"/>
  </si>
  <si>
    <t>年度の加算の見込額</t>
    <rPh sb="0" eb="2">
      <t>ネンド</t>
    </rPh>
    <rPh sb="3" eb="5">
      <t>カサン</t>
    </rPh>
    <rPh sb="6" eb="9">
      <t>ミコミガク</t>
    </rPh>
    <phoneticPr fontId="21"/>
  </si>
  <si>
    <t>特定加算</t>
  </si>
  <si>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1"/>
  </si>
  <si>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1"/>
  </si>
  <si>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21"/>
  </si>
  <si>
    <t>別紙様式２－４</t>
    <rPh sb="0" eb="2">
      <t>ベッシ</t>
    </rPh>
    <rPh sb="2" eb="4">
      <t>ヨウシキ</t>
    </rPh>
    <phoneticPr fontId="21"/>
  </si>
  <si>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1"/>
  </si>
  <si>
    <t>一月あたり介護報酬総単位数[単位]
(a)</t>
    <rPh sb="0" eb="1">
      <t>ヒト</t>
    </rPh>
    <rPh sb="1" eb="2">
      <t>ツキ</t>
    </rPh>
    <rPh sb="5" eb="7">
      <t>カイゴ</t>
    </rPh>
    <rPh sb="7" eb="9">
      <t>ホウシュウ</t>
    </rPh>
    <rPh sb="9" eb="10">
      <t>ソウ</t>
    </rPh>
    <rPh sb="10" eb="13">
      <t>タンイスウ</t>
    </rPh>
    <rPh sb="14" eb="16">
      <t>タンイ</t>
    </rPh>
    <phoneticPr fontId="21"/>
  </si>
  <si>
    <t>！この欄が☓の場合、実施する周知方法が選択されていません。</t>
    <rPh sb="3" eb="4">
      <t>ラン</t>
    </rPh>
    <rPh sb="7" eb="9">
      <t>バアイ</t>
    </rPh>
    <rPh sb="19" eb="21">
      <t>センタク</t>
    </rPh>
    <phoneticPr fontId="21"/>
  </si>
  <si>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1"/>
  </si>
  <si>
    <t>１単位あたりの単価[円]
(b)</t>
    <rPh sb="1" eb="3">
      <t>タンイ</t>
    </rPh>
    <rPh sb="7" eb="9">
      <t>タンカ</t>
    </rPh>
    <rPh sb="10" eb="11">
      <t>エン</t>
    </rPh>
    <phoneticPr fontId="21"/>
  </si>
  <si>
    <t>算定対象月
(ｍ)</t>
    <rPh sb="0" eb="2">
      <t>サンテイ</t>
    </rPh>
    <phoneticPr fontId="21"/>
  </si>
  <si>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21"/>
  </si>
  <si>
    <t>特定加算の見込額[円]
(a×b×e×f)</t>
    <rPh sb="0" eb="2">
      <t>トクテイ</t>
    </rPh>
    <rPh sb="2" eb="4">
      <t>カサン</t>
    </rPh>
    <rPh sb="5" eb="7">
      <t>ミコ</t>
    </rPh>
    <rPh sb="7" eb="8">
      <t>ガク</t>
    </rPh>
    <phoneticPr fontId="21"/>
  </si>
  <si>
    <t>算定対象月
(f)</t>
    <rPh sb="0" eb="2">
      <t>サンテイ</t>
    </rPh>
    <rPh sb="2" eb="4">
      <t>タイショウ</t>
    </rPh>
    <rPh sb="4" eb="5">
      <t>ツキ</t>
    </rPh>
    <phoneticPr fontId="21"/>
  </si>
  <si>
    <t>【特定加算】介護職員及びその他の職員の賃金について、特定加算による賃金改善の見込額が、同加算の算定見込額を上回ること</t>
  </si>
  <si>
    <t>算定対象月
(d)</t>
    <rPh sb="0" eb="2">
      <t>サンテイ</t>
    </rPh>
    <rPh sb="2" eb="4">
      <t>タイショウ</t>
    </rPh>
    <rPh sb="4" eb="5">
      <t>ツキ</t>
    </rPh>
    <phoneticPr fontId="21"/>
  </si>
  <si>
    <r>
      <t>（賃金改善に関する規定内容）</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21"/>
  </si>
  <si>
    <t>算定する特定加算の区分</t>
    <rPh sb="0" eb="2">
      <t>サンテイ</t>
    </rPh>
    <rPh sb="4" eb="6">
      <t>トクテイ</t>
    </rPh>
    <rPh sb="6" eb="8">
      <t>カサン</t>
    </rPh>
    <rPh sb="9" eb="11">
      <t>クブン</t>
    </rPh>
    <phoneticPr fontId="21"/>
  </si>
  <si>
    <t>表１　ベースアップ等加算対象サービス</t>
    <rPh sb="0" eb="1">
      <t>ヒョウ</t>
    </rPh>
    <rPh sb="9" eb="10">
      <t>トウ</t>
    </rPh>
    <rPh sb="10" eb="12">
      <t>カサン</t>
    </rPh>
    <rPh sb="12" eb="14">
      <t>タイショウ</t>
    </rPh>
    <phoneticPr fontId="21"/>
  </si>
  <si>
    <t>Ⅸ</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</si>
  <si>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1"/>
  </si>
  <si>
    <t>Ⅶ</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</si>
  <si>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1"/>
  </si>
  <si>
    <t>訪問介護</t>
  </si>
  <si>
    <t>定期巡回･随時対応型訪問介護看護</t>
  </si>
  <si>
    <t>（介護予防）訪問入浴介護</t>
    <rPh sb="1" eb="3">
      <t>カイゴ</t>
    </rPh>
    <rPh sb="3" eb="5">
      <t>ヨボウ</t>
    </rPh>
    <phoneticPr fontId="81"/>
  </si>
  <si>
    <t>通所介護</t>
  </si>
  <si>
    <t>(a)には、処遇改善加算の算定により実施される介護職員の賃金改善の見込額を法人で計算し、直接記入すること。</t>
    <rPh sb="46" eb="48">
      <t>キニュウ</t>
    </rPh>
    <phoneticPr fontId="21"/>
  </si>
  <si>
    <t>（介護予防）特定施設入居者生活介護</t>
  </si>
  <si>
    <t>通所型サービス（総合事業）</t>
  </si>
  <si>
    <t>（介護予防）小規模多機能型居宅介護</t>
  </si>
  <si>
    <t>！要件Ⅳが☓の場合、チェックボックスにチェック（✔）が入っていません。</t>
    <rPh sb="1" eb="3">
      <t>ヨウケン</t>
    </rPh>
    <rPh sb="7" eb="9">
      <t>バアイ</t>
    </rPh>
    <rPh sb="27" eb="28">
      <t>ハイ</t>
    </rPh>
    <phoneticPr fontId="21"/>
  </si>
  <si>
    <t>看護小規模多機能型居宅介護</t>
    <rPh sb="0" eb="13">
      <t>カンゴ</t>
    </rPh>
    <phoneticPr fontId="81"/>
  </si>
  <si>
    <t>（介護予防）認知症対応型共同生活介護</t>
  </si>
  <si>
    <t>介護老人福祉施設</t>
    <rPh sb="0" eb="2">
      <t>カイゴ</t>
    </rPh>
    <rPh sb="2" eb="4">
      <t>ロウジン</t>
    </rPh>
    <rPh sb="4" eb="6">
      <t>フクシ</t>
    </rPh>
    <rPh sb="6" eb="8">
      <t>シセツ</t>
    </rPh>
    <phoneticPr fontId="81"/>
  </si>
  <si>
    <t>本計画に記載された金額は見込額であり、提出後の運営状況(利用者数等)、人員配置状況(職員数等)その他の事由により変動があり得る。</t>
  </si>
  <si>
    <t>（介護予防）短期入所療養介護（医療院）</t>
    <rPh sb="6" eb="8">
      <t>タンキ</t>
    </rPh>
    <rPh sb="8" eb="10">
      <t>ニュウショ</t>
    </rPh>
    <rPh sb="10" eb="12">
      <t>リョウヨウ</t>
    </rPh>
    <rPh sb="12" eb="14">
      <t>カイゴ</t>
    </rPh>
    <rPh sb="15" eb="17">
      <t>イリョウ</t>
    </rPh>
    <rPh sb="17" eb="18">
      <t>イン</t>
    </rPh>
    <phoneticPr fontId="81"/>
  </si>
  <si>
    <t>（介護予防）短期入所生活介護</t>
  </si>
  <si>
    <t>介護老人保健施設</t>
    <rPh sb="0" eb="8">
      <t>ロウケン</t>
    </rPh>
    <phoneticPr fontId="81"/>
  </si>
  <si>
    <t>（介護予防）短期入所療養介護（老健）</t>
  </si>
  <si>
    <t>介護療養型医療施設</t>
    <rPh sb="0" eb="9">
      <t>カイゴ</t>
    </rPh>
    <phoneticPr fontId="81"/>
  </si>
  <si>
    <t>（介護予防）短期入所療養介護 （病院等（老健以外）)</t>
  </si>
  <si>
    <t>訪問型サービス（総合事業）</t>
    <rPh sb="8" eb="10">
      <t>ソウゴウ</t>
    </rPh>
    <rPh sb="10" eb="12">
      <t>ジギョウ</t>
    </rPh>
    <phoneticPr fontId="81"/>
  </si>
  <si>
    <t>通所型サービス（総合事業）</t>
    <rPh sb="8" eb="10">
      <t>ソウゴウ</t>
    </rPh>
    <rPh sb="10" eb="12">
      <t>ジギョウ</t>
    </rPh>
    <phoneticPr fontId="81"/>
  </si>
  <si>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21"/>
  </si>
  <si>
    <t>（介護予防）訪問入浴介護</t>
  </si>
  <si>
    <t>介護老人福祉施設</t>
  </si>
  <si>
    <t>！この欄が☓の場合、「該当」がチェックされていません。</t>
    <rPh sb="3" eb="4">
      <t>ラン</t>
    </rPh>
    <rPh sb="7" eb="9">
      <t>バアイ</t>
    </rPh>
    <rPh sb="11" eb="13">
      <t>ガイトウ</t>
    </rPh>
    <phoneticPr fontId="21"/>
  </si>
  <si>
    <t>介護老人保健施設</t>
  </si>
  <si>
    <t>介護療養型医療施設</t>
  </si>
  <si>
    <t>介護医療院</t>
  </si>
  <si>
    <t>（介護予防）短期入所療養介護（医療院）</t>
  </si>
  <si>
    <t>訪問型サービス（総合事業）</t>
  </si>
  <si>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21"/>
  </si>
  <si>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21"/>
  </si>
  <si>
    <t>（１）加算額を上回る賃金改善について（全体）</t>
    <rPh sb="3" eb="6">
      <t>カサンガク</t>
    </rPh>
    <rPh sb="7" eb="9">
      <t>ウワマワ</t>
    </rPh>
    <rPh sb="10" eb="12">
      <t>チンギン</t>
    </rPh>
    <rPh sb="12" eb="14">
      <t>カイゼン</t>
    </rPh>
    <rPh sb="19" eb="21">
      <t>ゼンタイ</t>
    </rPh>
    <phoneticPr fontId="21"/>
  </si>
  <si>
    <t>（２）加算額を上回る賃金改善について（内訳）</t>
    <rPh sb="3" eb="6">
      <t>カサンガク</t>
    </rPh>
    <rPh sb="7" eb="9">
      <t>ウワマワ</t>
    </rPh>
    <rPh sb="10" eb="12">
      <t>チンギン</t>
    </rPh>
    <rPh sb="12" eb="14">
      <t>カイゼン</t>
    </rPh>
    <rPh sb="19" eb="21">
      <t>ウチワケ</t>
    </rPh>
    <phoneticPr fontId="21"/>
  </si>
  <si>
    <t>経験・技能のある介護職員（A)の考え方</t>
    <rPh sb="0" eb="2">
      <t>ケイケン</t>
    </rPh>
    <rPh sb="3" eb="5">
      <t>ギノウ</t>
    </rPh>
    <rPh sb="8" eb="10">
      <t>カイゴ</t>
    </rPh>
    <rPh sb="10" eb="12">
      <t>ショクイン</t>
    </rPh>
    <rPh sb="16" eb="17">
      <t>カンガ</t>
    </rPh>
    <rPh sb="18" eb="19">
      <t>カタ</t>
    </rPh>
    <phoneticPr fontId="21"/>
  </si>
  <si>
    <t>介護職員</t>
    <rPh sb="0" eb="2">
      <t>カイゴ</t>
    </rPh>
    <rPh sb="2" eb="4">
      <t>ショクイン</t>
    </rPh>
    <phoneticPr fontId="21"/>
  </si>
  <si>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1"/>
  </si>
  <si>
    <t xml:space="preserve"> 取得予定の加算の合計</t>
    <rPh sb="1" eb="3">
      <t>シュトク</t>
    </rPh>
    <rPh sb="3" eb="5">
      <t>ヨテイ</t>
    </rPh>
    <rPh sb="6" eb="8">
      <t>カサン</t>
    </rPh>
    <rPh sb="9" eb="11">
      <t>ゴウケイ</t>
    </rPh>
    <phoneticPr fontId="21"/>
  </si>
  <si>
    <t>ⅰ）ベースアップ等加算による賃金改善の見込額</t>
    <rPh sb="8" eb="9">
      <t>トウ</t>
    </rPh>
    <rPh sb="9" eb="11">
      <t>カサン</t>
    </rPh>
    <phoneticPr fontId="21"/>
  </si>
  <si>
    <t xml:space="preserve"> ii ）ベースアップ等加算による賃金改善の見込額</t>
  </si>
  <si>
    <t>←</t>
  </si>
  <si>
    <t xml:space="preserve"> 要件Ⅳ</t>
    <rPh sb="1" eb="3">
      <t>ヨウケン</t>
    </rPh>
    <phoneticPr fontId="21"/>
  </si>
  <si>
    <t>要件Ⅷ</t>
    <rPh sb="0" eb="2">
      <t>ヨウケン</t>
    </rPh>
    <phoneticPr fontId="21"/>
  </si>
  <si>
    <t>（１）ベースアップ等加算の配分要件</t>
    <rPh sb="9" eb="10">
      <t>トウ</t>
    </rPh>
    <rPh sb="10" eb="12">
      <t>カサン</t>
    </rPh>
    <rPh sb="13" eb="15">
      <t>ハイブン</t>
    </rPh>
    <rPh sb="15" eb="17">
      <t>ヨウケン</t>
    </rPh>
    <phoneticPr fontId="21"/>
  </si>
  <si>
    <t>要件Ⅵ</t>
    <rPh sb="0" eb="2">
      <t>ヨウケン</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</si>
  <si>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rPr>
      <t>６区分について、それぞれ１つ以上の取組を行うこと</t>
    </r>
    <r>
      <rPr>
        <sz val="8"/>
        <color theme="1"/>
        <rFont val="ＭＳ Ｐゴシック"/>
      </rPr>
      <t xml:space="preserve">。※処遇改善加算と特定加算とで、別の取組を行うことは要しない。
</t>
    </r>
    <rPh sb="146" eb="148">
      <t>クブン</t>
    </rPh>
    <phoneticPr fontId="21"/>
  </si>
  <si>
    <t>（エ）要件を満たす特定加算による平均賃金改善額（月額）</t>
    <rPh sb="3" eb="5">
      <t>ヨウケン</t>
    </rPh>
    <rPh sb="6" eb="7">
      <t>ミ</t>
    </rPh>
    <rPh sb="9" eb="11">
      <t>トクテイ</t>
    </rPh>
    <rPh sb="11" eb="13">
      <t>カサン</t>
    </rPh>
    <rPh sb="16" eb="18">
      <t>ヘイキン</t>
    </rPh>
    <phoneticPr fontId="21"/>
  </si>
  <si>
    <t>か所</t>
    <rPh sb="1" eb="2">
      <t>ショ</t>
    </rPh>
    <phoneticPr fontId="21"/>
  </si>
  <si>
    <t>要件Ⅰ</t>
    <rPh sb="0" eb="2">
      <t>ヨウケン</t>
    </rPh>
    <phoneticPr fontId="21"/>
  </si>
  <si>
    <t>要件Ⅱ</t>
    <rPh sb="0" eb="2">
      <t>ヨウケン</t>
    </rPh>
    <phoneticPr fontId="21"/>
  </si>
  <si>
    <t>要件Ⅲ</t>
    <rPh sb="0" eb="2">
      <t>ヨウケン</t>
    </rPh>
    <phoneticPr fontId="21"/>
  </si>
  <si>
    <t>１単位あたりの
単価（地域単価）[円]</t>
    <rPh sb="1" eb="3">
      <t>タンイ</t>
    </rPh>
    <rPh sb="8" eb="10">
      <t>タンカ</t>
    </rPh>
    <rPh sb="11" eb="13">
      <t>チイキ</t>
    </rPh>
    <rPh sb="13" eb="15">
      <t>タンカ</t>
    </rPh>
    <rPh sb="17" eb="18">
      <t>エン</t>
    </rPh>
    <phoneticPr fontId="21"/>
  </si>
  <si>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</si>
  <si>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（２）キャリアパス要件</t>
    <rPh sb="9" eb="11">
      <t>ヨウケン</t>
    </rPh>
    <phoneticPr fontId="21"/>
  </si>
  <si>
    <t>加算Ⅰ・Ⅱの場合は必ず「該当」、加算Ⅲの場合もいずれか「該当」</t>
    <rPh sb="16" eb="18">
      <t>カサン</t>
    </rPh>
    <rPh sb="20" eb="22">
      <t>バアイ</t>
    </rPh>
    <rPh sb="28" eb="30">
      <t>ガイトウ</t>
    </rPh>
    <phoneticPr fontId="21"/>
  </si>
  <si>
    <t>（１）特定加算のグループごとの配分要件</t>
    <rPh sb="3" eb="5">
      <t>トクテイ</t>
    </rPh>
    <rPh sb="5" eb="7">
      <t>カサン</t>
    </rPh>
    <rPh sb="15" eb="17">
      <t>ハイブン</t>
    </rPh>
    <rPh sb="17" eb="19">
      <t>ヨウケン</t>
    </rPh>
    <phoneticPr fontId="21"/>
  </si>
  <si>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</si>
  <si>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３　処遇改善加算の要件について</t>
    <rPh sb="2" eb="4">
      <t>ショグウ</t>
    </rPh>
    <rPh sb="4" eb="6">
      <t>カイゼン</t>
    </rPh>
    <rPh sb="6" eb="8">
      <t>カサン</t>
    </rPh>
    <rPh sb="9" eb="11">
      <t>ヨウケン</t>
    </rPh>
    <phoneticPr fontId="21"/>
  </si>
  <si>
    <t>６　職場環境等要件について＜処遇改善加算・特定加算＞　</t>
    <rPh sb="14" eb="20">
      <t>ショグウカイゼンカサン</t>
    </rPh>
    <rPh sb="21" eb="23">
      <t>トクテイ</t>
    </rPh>
    <rPh sb="23" eb="25">
      <t>カサン</t>
    </rPh>
    <phoneticPr fontId="21"/>
  </si>
  <si>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21"/>
  </si>
  <si>
    <t>(a)～(c)には、それぞれの加算による賃金改善を行った場合の法定福利費等の事業主負担の増加分を含めることができる。</t>
  </si>
  <si>
    <t>（コ）「月額平均８万円の処遇改善又は改善後の賃金が年額440万円以上となる者」を設定できない場合その理由</t>
  </si>
  <si>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21"/>
  </si>
  <si>
    <t>その他</t>
  </si>
  <si>
    <t>決まって毎月支払われる手当（新設）</t>
    <rPh sb="0" eb="1">
      <t>キ</t>
    </rPh>
    <rPh sb="4" eb="6">
      <t>マイツキ</t>
    </rPh>
    <rPh sb="6" eb="8">
      <t>シハラ</t>
    </rPh>
    <rPh sb="11" eb="13">
      <t>テアテ</t>
    </rPh>
    <rPh sb="14" eb="16">
      <t>シンセツ</t>
    </rPh>
    <phoneticPr fontId="21"/>
  </si>
  <si>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21"/>
  </si>
  <si>
    <t>※空欄が表示される項目は、記入が不要であるため対応する必要はない。</t>
  </si>
  <si>
    <t>２　賃金改善計画について＜共通＞</t>
    <rPh sb="2" eb="4">
      <t>チンギン</t>
    </rPh>
    <rPh sb="4" eb="6">
      <t>カイゼン</t>
    </rPh>
    <rPh sb="6" eb="8">
      <t>ケイカク</t>
    </rPh>
    <rPh sb="13" eb="15">
      <t>キョウツウ</t>
    </rPh>
    <phoneticPr fontId="21"/>
  </si>
  <si>
    <t>（３）見える化要件について</t>
    <rPh sb="3" eb="4">
      <t>ミ</t>
    </rPh>
    <rPh sb="6" eb="7">
      <t>カ</t>
    </rPh>
    <rPh sb="7" eb="9">
      <t>ヨウケン</t>
    </rPh>
    <phoneticPr fontId="21"/>
  </si>
  <si>
    <t>賃金改善
実施期間</t>
  </si>
  <si>
    <t>処遇改善加算の見込額[円]
(a×b×c×d)</t>
    <rPh sb="0" eb="2">
      <t>ショグウ</t>
    </rPh>
    <rPh sb="2" eb="4">
      <t>カイゼン</t>
    </rPh>
    <rPh sb="4" eb="6">
      <t>カサン</t>
    </rPh>
    <rPh sb="7" eb="9">
      <t>ミコ</t>
    </rPh>
    <rPh sb="9" eb="10">
      <t>ガク</t>
    </rPh>
    <phoneticPr fontId="21"/>
  </si>
  <si>
    <t>特定加算</t>
    <rPh sb="0" eb="2">
      <t>トクテイ</t>
    </rPh>
    <rPh sb="2" eb="4">
      <t>カサン</t>
    </rPh>
    <phoneticPr fontId="21"/>
  </si>
  <si>
    <t>※当該取組の内容について以下に記載すること</t>
    <rPh sb="1" eb="3">
      <t>トウガイ</t>
    </rPh>
    <rPh sb="3" eb="5">
      <t>トリクミ</t>
    </rPh>
    <rPh sb="6" eb="8">
      <t>ナイヨウ</t>
    </rPh>
    <rPh sb="12" eb="14">
      <t>イカ</t>
    </rPh>
    <rPh sb="15" eb="17">
      <t>キサイ</t>
    </rPh>
    <phoneticPr fontId="21"/>
  </si>
  <si>
    <t>提出前のチェックリスト</t>
    <rPh sb="0" eb="2">
      <t>テイシュツ</t>
    </rPh>
    <rPh sb="2" eb="3">
      <t>マエ</t>
    </rPh>
    <phoneticPr fontId="21"/>
  </si>
  <si>
    <r>
      <t>　【本計画書で提出する加算】　</t>
    </r>
    <r>
      <rPr>
        <sz val="9"/>
        <color theme="1"/>
        <rFont val="ＭＳ Ｐゴシック"/>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1"/>
  </si>
  <si>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</si>
  <si>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</si>
  <si>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1"/>
  </si>
  <si>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</si>
  <si>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r>
      <t xml:space="preserve">！この欄が☓の場合、以下の問題があります。
</t>
    </r>
    <r>
      <rPr>
        <b/>
        <sz val="9"/>
        <color auto="1"/>
        <rFont val="ＭＳ Ｐゴシック"/>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21"/>
  </si>
  <si>
    <t>Ⅰ</t>
  </si>
  <si>
    <t>【処遇改善加算】介護職員の賃金について、処遇改善加算による賃金改善の見込額が、同加算の算定見込額を上回ること</t>
  </si>
  <si>
    <t>【全加算】処遇改善加算等による賃金改善以外の部分で賃金水準を引き下げないことを誓約すること</t>
  </si>
  <si>
    <t>上記に加えて、処遇改善加算等による賃金改善以外の部分で賃金水準を引き下げないことを下欄へのチェック（✔）により誓約すること。</t>
  </si>
  <si>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21"/>
  </si>
  <si>
    <t>Ⅵ</t>
  </si>
  <si>
    <t>Ⅷ</t>
  </si>
  <si>
    <t xml:space="preserve"> ５(１)では以下の要件を確認しており、オレンジセルが「○」でない場合、加算取得の要件を満たしていない。</t>
  </si>
  <si>
    <t>【処遇改善加算】</t>
  </si>
  <si>
    <t>【特定加算】</t>
  </si>
  <si>
    <t>以下の点を確認し、満たしている項目に全てチェック（✔）すること。</t>
  </si>
  <si>
    <t>※各証明資料は、指定権者からの求めがあった場合には、速やかに提出すること。</t>
  </si>
  <si>
    <t xml:space="preserve"> （４(１)②で(A)にチェック（✔）がない場合その理由）</t>
    <rPh sb="22" eb="24">
      <t>バアイ</t>
    </rPh>
    <phoneticPr fontId="21"/>
  </si>
  <si>
    <r>
      <t xml:space="preserve">賃金改善の見込額
</t>
    </r>
    <r>
      <rPr>
        <b/>
        <sz val="9"/>
        <color auto="1"/>
        <rFont val="ＭＳ Ｐゴシック"/>
      </rPr>
      <t>（①の各加算の見込額を上回ること）</t>
    </r>
    <rPh sb="12" eb="13">
      <t>カク</t>
    </rPh>
    <rPh sb="13" eb="15">
      <t>カサン</t>
    </rPh>
    <rPh sb="16" eb="19">
      <t>ミコミガク</t>
    </rPh>
    <rPh sb="20" eb="22">
      <t>ウワマワ</t>
    </rPh>
    <phoneticPr fontId="21"/>
  </si>
  <si>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21"/>
  </si>
  <si>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21"/>
  </si>
  <si>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21"/>
  </si>
  <si>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21"/>
  </si>
  <si>
    <r>
      <t xml:space="preserve">！この欄が☓の場合、「（２）賃金改善を行う賃金項目及び方法」で記入・選択が必要な欄が記入されていません。
</t>
    </r>
    <r>
      <rPr>
        <b/>
        <sz val="9"/>
        <color auto="1"/>
        <rFont val="ＭＳ Ｐゴシック"/>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</si>
  <si>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</si>
  <si>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加
算
率
(c)</t>
    <rPh sb="0" eb="1">
      <t>カ</t>
    </rPh>
    <rPh sb="2" eb="3">
      <t>ザン</t>
    </rPh>
    <rPh sb="4" eb="5">
      <t>リツ</t>
    </rPh>
    <phoneticPr fontId="21"/>
  </si>
  <si>
    <t>加
算
率
(l)</t>
    <rPh sb="0" eb="1">
      <t>カ</t>
    </rPh>
    <rPh sb="2" eb="3">
      <t>ザン</t>
    </rPh>
    <rPh sb="4" eb="5">
      <t>リツ</t>
    </rPh>
    <phoneticPr fontId="21"/>
  </si>
  <si>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21"/>
  </si>
  <si>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21"/>
  </si>
  <si>
    <t>３　介護職員処遇改善加算の要件について</t>
    <rPh sb="2" eb="4">
      <t>カイゴ</t>
    </rPh>
    <rPh sb="4" eb="6">
      <t>ショクイン</t>
    </rPh>
    <rPh sb="6" eb="8">
      <t>ショグウ</t>
    </rPh>
    <rPh sb="8" eb="10">
      <t>カイゼン</t>
    </rPh>
    <rPh sb="10" eb="12">
      <t>カサン</t>
    </rPh>
    <rPh sb="13" eb="15">
      <t>ヨウケン</t>
    </rPh>
    <phoneticPr fontId="21"/>
  </si>
  <si>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21"/>
  </si>
  <si>
    <r>
      <t>※　「一月あたり介護報酬総単位数</t>
    </r>
    <r>
      <rPr>
        <sz val="11"/>
        <color auto="1"/>
        <rFont val="ＭＳ Ｐゴシック"/>
      </rPr>
      <t>」には、 一月あたり介護報酬総単位数として見込まれる単位数を、前年１月から12月までの１年間の介護報酬総単位数（各種加算減算を含む。ただし、</t>
    </r>
    <r>
      <rPr>
        <u/>
        <sz val="11"/>
        <color auto="1"/>
        <rFont val="ＭＳ Ｐゴシック"/>
      </rPr>
      <t>処遇改善加算、特定加算及びベースアップ等加算は除く。</t>
    </r>
    <r>
      <rPr>
        <sz val="11"/>
        <color auto="1"/>
        <rFont val="ＭＳ Ｐゴシック"/>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21"/>
  </si>
  <si>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</si>
  <si>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</si>
  <si>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</si>
  <si>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21"/>
  </si>
  <si>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21"/>
  </si>
  <si>
    <t>（２）</t>
  </si>
  <si>
    <t>処遇改善加算等による賃金改善以外の部分で賃金水準を引き下げないことを誓約すること</t>
  </si>
  <si>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21"/>
  </si>
  <si>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21"/>
  </si>
  <si>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21"/>
  </si>
  <si>
    <r>
      <t>他の介護職員（B）の特定加算による平均賃金改善額が、その他の職種（C）の平均賃金改善額の</t>
    </r>
    <r>
      <rPr>
        <u/>
        <sz val="8"/>
        <color auto="1"/>
        <rFont val="ＭＳ Ｐゴシック"/>
      </rPr>
      <t>２倍以上であること（Ｂ≧2Ｃ）</t>
    </r>
    <r>
      <rPr>
        <sz val="8"/>
        <color auto="1"/>
        <rFont val="ＭＳ Ｐゴシック"/>
      </rPr>
      <t xml:space="preserve">
　（ただし、（C）の平均賃金が（B）の平均賃金を上回らない場合は、この限りではない。⇒４(１)②(カ)に記入）</t>
    </r>
    <rPh sb="112" eb="114">
      <t>キニュウ</t>
    </rPh>
    <phoneticPr fontId="21"/>
  </si>
  <si>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21"/>
  </si>
  <si>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21"/>
  </si>
  <si>
    <t>以下の項目に「×」がないか、提出前に確認すること。「×」がある場合、当該項目の記載を修正すること。</t>
  </si>
  <si>
    <t>「賃金改善を実施するグループ」でAを選択していない場合に、その理由を記載していること</t>
    <rPh sb="18" eb="20">
      <t>センタク</t>
    </rPh>
    <rPh sb="25" eb="27">
      <t>バアイ</t>
    </rPh>
    <rPh sb="31" eb="33">
      <t>リユウ</t>
    </rPh>
    <rPh sb="34" eb="36">
      <t>キサイ</t>
    </rPh>
    <phoneticPr fontId="21"/>
  </si>
  <si>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21"/>
  </si>
  <si>
    <t xml:space="preserve"> 必要な項目が全て選択されていること</t>
    <rPh sb="1" eb="3">
      <t>ヒツヨウ</t>
    </rPh>
    <rPh sb="4" eb="6">
      <t>コウモク</t>
    </rPh>
    <rPh sb="7" eb="8">
      <t>スベ</t>
    </rPh>
    <rPh sb="9" eb="11">
      <t>センタク</t>
    </rPh>
    <phoneticPr fontId="21"/>
  </si>
  <si>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21"/>
  </si>
  <si>
    <t>法人で設定したA：Bの配分比率が要件（A＞B）を満たしていること</t>
    <rPh sb="0" eb="2">
      <t>ホウジン</t>
    </rPh>
    <rPh sb="3" eb="5">
      <t>セッテイ</t>
    </rPh>
    <phoneticPr fontId="21"/>
  </si>
  <si>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2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</si>
  <si>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</si>
  <si>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21"/>
  </si>
  <si>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21"/>
  </si>
  <si>
    <r>
      <t xml:space="preserve"> ４（１）では以下の要件を確認しており、</t>
    </r>
    <r>
      <rPr>
        <u/>
        <sz val="8"/>
        <color auto="1"/>
        <rFont val="ＭＳ Ｐゴシック"/>
      </rPr>
      <t>オレンジセルが「×」となる場合、加算取得の要件を満たしていない。</t>
    </r>
  </si>
  <si>
    <r>
      <t>介護職員とその他の職種のそれぞれについて、賃金改善の見込額の３分の２以上が、ベースアップ等（</t>
    </r>
    <r>
      <rPr>
        <u/>
        <sz val="8"/>
        <color auto="1"/>
        <rFont val="ＭＳ Ｐゴシック"/>
      </rPr>
      <t>基本給又は決まって毎月支払われる手当の引上げ</t>
    </r>
    <r>
      <rPr>
        <sz val="8"/>
        <color auto="1"/>
        <rFont val="ＭＳ Ｐゴシック"/>
      </rPr>
      <t>）に充てられる計画になっていること</t>
    </r>
  </si>
  <si>
    <r>
      <t>経験・技能のある介護職員（A）の特定加算による平均賃金改善額が、他の介護職員（B）の平均賃金改善額</t>
    </r>
    <r>
      <rPr>
        <u/>
        <sz val="8"/>
        <color auto="1"/>
        <rFont val="ＭＳ Ｐゴシック"/>
      </rPr>
      <t>より高いこと（A＞B）</t>
    </r>
    <r>
      <rPr>
        <sz val="8"/>
        <color auto="1"/>
        <rFont val="ＭＳ Ｐゴシック"/>
      </rPr>
      <t xml:space="preserve">
　（ただし、介護職員間で経験・技能に明らかな差がない場合など、（A）を設定できない場合は、この限りではない。⇒４(２)に記入）</t>
    </r>
    <rPh sb="121" eb="123">
      <t>キニュウ</t>
    </rPh>
    <phoneticPr fontId="21"/>
  </si>
  <si>
    <t>特定加算による賃金改善の対象とする（C）の職員の改善後の賃金が、年額440万円を上回らないこと</t>
    <rPh sb="21" eb="23">
      <t>ショクイン</t>
    </rPh>
    <phoneticPr fontId="21"/>
  </si>
  <si>
    <r>
      <t>（ウ）特定加算による賃金改善額のグループごとの配分比率
※</t>
    </r>
    <r>
      <rPr>
        <u/>
        <sz val="9"/>
        <color theme="1"/>
        <rFont val="ＭＳ Ｐゴシック"/>
      </rPr>
      <t>法人で設定する</t>
    </r>
    <r>
      <rPr>
        <sz val="9"/>
        <color theme="1"/>
        <rFont val="ＭＳ Ｐゴシック"/>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2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</si>
  <si>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21"/>
  </si>
  <si>
    <t>②特定加算による平均賃金改善額</t>
    <rPh sb="1" eb="3">
      <t>トクテイ</t>
    </rPh>
    <rPh sb="3" eb="5">
      <t>カサン</t>
    </rPh>
    <rPh sb="8" eb="10">
      <t>ヘイキン</t>
    </rPh>
    <rPh sb="10" eb="12">
      <t>チンギン</t>
    </rPh>
    <rPh sb="12" eb="14">
      <t>カイゼン</t>
    </rPh>
    <rPh sb="14" eb="15">
      <t>ガク</t>
    </rPh>
    <phoneticPr fontId="21"/>
  </si>
  <si>
    <r>
      <rPr>
        <sz val="9"/>
        <color theme="1"/>
        <rFont val="ＭＳ Ｐゴシック"/>
      </rPr>
      <t>①ベースアップ等加算による賃金改善の見込額</t>
    </r>
    <r>
      <rPr>
        <sz val="8"/>
        <color theme="1"/>
        <rFont val="ＭＳ Ｐゴシック"/>
      </rPr>
      <t>（②ⅰ・ⅱの合計）</t>
    </r>
    <rPh sb="7" eb="8">
      <t>トウ</t>
    </rPh>
    <rPh sb="8" eb="10">
      <t>カサン</t>
    </rPh>
    <rPh sb="13" eb="15">
      <t>チンギン</t>
    </rPh>
    <rPh sb="15" eb="17">
      <t>カイゼン</t>
    </rPh>
    <rPh sb="18" eb="20">
      <t>ミコミ</t>
    </rPh>
    <rPh sb="20" eb="21">
      <t>ガク</t>
    </rPh>
    <rPh sb="27" eb="29">
      <t>ゴウケイ</t>
    </rPh>
    <phoneticPr fontId="21"/>
  </si>
  <si>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21"/>
  </si>
  <si>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21"/>
  </si>
  <si>
    <r>
      <t>！要件Ⅵが☓の場合、B：Cの配分比率が要件（B≧2C）を満たしていません</t>
    </r>
    <r>
      <rPr>
        <b/>
        <sz val="9"/>
        <color auto="1"/>
        <rFont val="ＭＳ Ｐゴシック"/>
      </rPr>
      <t>。</t>
    </r>
    <rPh sb="1" eb="3">
      <t>ヨウケン</t>
    </rPh>
    <rPh sb="7" eb="9">
      <t>バアイ</t>
    </rPh>
    <phoneticPr fontId="21"/>
  </si>
  <si>
    <t>　　特定加算（見込額）の合計[円]（別紙様式2-1 2（2）①に転記）</t>
    <rPh sb="2" eb="4">
      <t>トクテイ</t>
    </rPh>
    <rPh sb="12" eb="14">
      <t>ゴウケイ</t>
    </rPh>
    <phoneticPr fontId="21"/>
  </si>
  <si>
    <t>　 ベースアップ等加算（見込額）の合計［円］（別紙様式2-1 2（2）①に転記）</t>
    <rPh sb="8" eb="9">
      <t>トウ</t>
    </rPh>
    <rPh sb="9" eb="11">
      <t>カサン</t>
    </rPh>
    <rPh sb="12" eb="14">
      <t>ミコ</t>
    </rPh>
    <rPh sb="14" eb="15">
      <t>ガク</t>
    </rPh>
    <rPh sb="17" eb="19">
      <t>ゴウケイ</t>
    </rPh>
    <rPh sb="20" eb="21">
      <t>エン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</si>
</sst>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84" formatCode="#,##0.000_);[Red]\(#,##0.000\)"/>
    <numFmt numFmtId="177" formatCode="#,##0_ "/>
    <numFmt numFmtId="179" formatCode="#,##0_ ;[Red]\-#,##0\ "/>
    <numFmt numFmtId="181" formatCode="#,##0_);[Red]\(#,##0\)"/>
    <numFmt numFmtId="183" formatCode="0.0%"/>
    <numFmt numFmtId="182" formatCode="0.000_);[Red]\(0.000\)"/>
    <numFmt numFmtId="178" formatCode="0.00_ "/>
    <numFmt numFmtId="180" formatCode="0.0_ "/>
    <numFmt numFmtId="176" formatCode="0_);[Red]\(0\)"/>
  </numFmts>
  <fonts count="8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2"/>
      <color auto="1"/>
      <name val="ＭＳ Ｐゴシック"/>
      <family val="3"/>
    </font>
    <font>
      <sz val="10"/>
      <color auto="1"/>
      <name val="ＭＳ Ｐゴシック"/>
      <family val="3"/>
      <scheme val="minor"/>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9"/>
      <color rgb="FFFFE2AF"/>
      <name val="ＭＳ Ｐゴシック"/>
      <family val="3"/>
    </font>
    <font>
      <b/>
      <sz val="10"/>
      <color theme="1"/>
      <name val="ＭＳ Ｐゴシック"/>
      <family val="3"/>
    </font>
    <font>
      <sz val="10.5"/>
      <color rgb="FFFFE2AF"/>
      <name val="ＭＳ Ｐゴシック"/>
      <family val="3"/>
    </font>
    <font>
      <b/>
      <sz val="10.5"/>
      <color theme="1"/>
      <name val="ＭＳ Ｐゴシック"/>
      <family val="3"/>
    </font>
    <font>
      <b/>
      <sz val="10.5"/>
      <color auto="1"/>
      <name val="ＭＳ Ｐゴシック"/>
      <family val="3"/>
    </font>
    <font>
      <b/>
      <sz val="9.5"/>
      <color theme="1"/>
      <name val="ＭＳ Ｐゴシック"/>
      <family val="3"/>
    </font>
    <font>
      <sz val="10.5"/>
      <color theme="1"/>
      <name val="ＭＳ Ｐゴシック"/>
      <family val="3"/>
    </font>
    <font>
      <b/>
      <sz val="8"/>
      <color auto="1"/>
      <name val="ＭＳ Ｐゴシック"/>
      <family val="3"/>
    </font>
    <font>
      <b/>
      <sz val="8"/>
      <color theme="1"/>
      <name val="ＭＳ Ｐゴシック"/>
      <family val="3"/>
    </font>
    <font>
      <sz val="9"/>
      <color rgb="FFCDFFFF"/>
      <name val="ＭＳ Ｐゴシック"/>
      <family val="3"/>
    </font>
    <font>
      <sz val="10"/>
      <color rgb="FFCCFFCC"/>
      <name val="ＭＳ Ｐゴシック"/>
      <family val="3"/>
    </font>
    <font>
      <sz val="10"/>
      <color rgb="FFCCFFFF"/>
      <name val="ＭＳ Ｐゴシック"/>
      <family val="3"/>
    </font>
    <font>
      <sz val="8"/>
      <color rgb="FFCCFFFF"/>
      <name val="ＭＳ Ｐゴシック"/>
      <family val="3"/>
    </font>
    <font>
      <sz val="10"/>
      <color rgb="FFFF0000"/>
      <name val="ＭＳ Ｐゴシック"/>
      <family val="3"/>
    </font>
    <font>
      <sz val="10"/>
      <color rgb="FFFFFFCC"/>
      <name val="ＭＳ Ｐゴシック"/>
      <family val="3"/>
    </font>
    <font>
      <sz val="8"/>
      <color rgb="FFFFE2AF"/>
      <name val="ＭＳ Ｐゴシック"/>
      <family val="3"/>
    </font>
    <font>
      <sz val="8.5"/>
      <color rgb="FFCCFFCC"/>
      <name val="ＭＳ Ｐゴシック"/>
      <family val="3"/>
    </font>
    <font>
      <sz val="8"/>
      <color rgb="FFCCFFCC"/>
      <name val="ＭＳ Ｐゴシック"/>
      <family val="3"/>
    </font>
    <font>
      <sz val="8.5"/>
      <color theme="1"/>
      <name val="ＭＳ Ｐゴシック"/>
      <family val="3"/>
    </font>
    <font>
      <u/>
      <sz val="9"/>
      <color theme="1"/>
      <name val="ＭＳ Ｐゴシック"/>
      <family val="3"/>
    </font>
    <font>
      <sz val="9"/>
      <color rgb="FFCCFFCC"/>
      <name val="ＭＳ Ｐゴシック"/>
      <family val="3"/>
    </font>
    <font>
      <sz val="10"/>
      <color rgb="FFCDFFFF"/>
      <name val="ＭＳ Ｐゴシック"/>
      <family val="3"/>
    </font>
    <font>
      <sz val="9"/>
      <color rgb="FFCCFFFF"/>
      <name val="ＭＳ Ｐゴシック"/>
      <family val="3"/>
    </font>
    <font>
      <sz val="9"/>
      <color rgb="FFFFFFCC"/>
      <name val="ＭＳ Ｐゴシック"/>
      <family val="3"/>
    </font>
    <font>
      <b/>
      <sz val="13"/>
      <color theme="1"/>
      <name val="ＭＳ Ｐゴシック"/>
      <family val="3"/>
    </font>
    <font>
      <b/>
      <sz val="10"/>
      <color auto="1"/>
      <name val="ＭＳ Ｐゴシック"/>
      <family val="3"/>
    </font>
    <font>
      <sz val="6.5"/>
      <color theme="1"/>
      <name val="ＭＳ Ｐゴシック"/>
      <family val="3"/>
    </font>
    <font>
      <sz val="7"/>
      <color theme="1"/>
      <name val="ＭＳ Ｐゴシック"/>
      <family val="3"/>
    </font>
    <font>
      <b/>
      <sz val="10.5"/>
      <color indexed="60"/>
      <name val="ＭＳ Ｐゴシック"/>
      <family val="3"/>
    </font>
    <font>
      <sz val="7"/>
      <color auto="1"/>
      <name val="ＭＳ Ｐゴシック"/>
      <family val="3"/>
    </font>
    <font>
      <b/>
      <sz val="10"/>
      <color rgb="FFFFFFCC"/>
      <name val="ＭＳ Ｐゴシック"/>
      <family val="3"/>
    </font>
    <font>
      <sz val="6"/>
      <color theme="1"/>
      <name val="ＭＳ Ｐゴシック"/>
      <family val="3"/>
    </font>
    <font>
      <b/>
      <sz val="11"/>
      <color auto="1"/>
      <name val="ＭＳ Ｐゴシック"/>
      <family val="3"/>
    </font>
    <font>
      <u/>
      <sz val="9"/>
      <color auto="1"/>
      <name val="ＭＳ Ｐゴシック"/>
      <family val="3"/>
    </font>
    <font>
      <sz val="9"/>
      <color indexed="60"/>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1"/>
      <name val="ＭＳ Ｐゴシック"/>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0" tint="-5.e-002"/>
        <bgColor indexed="64"/>
      </patternFill>
    </fill>
    <fill>
      <patternFill patternType="solid">
        <fgColor rgb="FFFFE2AF"/>
        <bgColor indexed="64"/>
      </patternFill>
    </fill>
    <fill>
      <patternFill patternType="solid">
        <fgColor indexed="41"/>
        <bgColor indexed="64"/>
      </patternFill>
    </fill>
    <fill>
      <patternFill patternType="solid">
        <fgColor rgb="FFFFFFCC"/>
        <bgColor indexed="64"/>
      </patternFill>
    </fill>
    <fill>
      <patternFill patternType="solid">
        <fgColor rgb="FFCDFFFF"/>
        <bgColor indexed="64"/>
      </patternFill>
    </fill>
    <fill>
      <patternFill patternType="solid">
        <fgColor rgb="FFFFC000"/>
        <bgColor indexed="64"/>
      </patternFill>
    </fill>
    <fill>
      <patternFill patternType="solid">
        <fgColor theme="9" tint="0.8"/>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right/>
      <top style="hair">
        <color auto="1"/>
      </top>
      <bottom/>
      <diagonal/>
    </border>
    <border>
      <left/>
      <right style="thin">
        <color indexed="64"/>
      </right>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bottom/>
      <diagonal/>
    </border>
    <border>
      <left style="hair">
        <color auto="1"/>
      </left>
      <right/>
      <top style="hair">
        <color auto="1"/>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auto="1"/>
      </left>
      <right/>
      <top style="hair">
        <color auto="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7">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58">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Protection="1">
      <alignment vertical="center"/>
    </xf>
    <xf numFmtId="0" fontId="25" fillId="0" borderId="0" xfId="0" applyFont="1" applyAlignment="1" applyProtection="1">
      <alignment horizontal="left" vertical="center" wrapText="1"/>
    </xf>
    <xf numFmtId="0" fontId="27" fillId="0" borderId="0" xfId="0" applyFont="1" applyProtection="1">
      <alignment vertical="center"/>
    </xf>
    <xf numFmtId="0" fontId="12" fillId="0" borderId="0" xfId="0" applyFont="1" applyProtection="1">
      <alignment vertical="center"/>
    </xf>
    <xf numFmtId="0" fontId="28"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Font="1"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0" fillId="0" borderId="0" xfId="0" applyAlignment="1" applyProtection="1">
      <alignment horizontal="right" vertical="top" wrapText="1"/>
    </xf>
    <xf numFmtId="0" fontId="12" fillId="24" borderId="15" xfId="0" applyFont="1" applyFill="1" applyBorder="1" applyAlignment="1" applyProtection="1">
      <alignment horizontal="left" vertical="center"/>
      <protection locked="0"/>
    </xf>
    <xf numFmtId="0" fontId="22" fillId="0" borderId="0" xfId="0" applyFont="1" applyAlignment="1" applyProtection="1">
      <alignment horizontal="left" vertical="center" wrapText="1"/>
    </xf>
    <xf numFmtId="0" fontId="12" fillId="0" borderId="16" xfId="0" applyFont="1" applyBorder="1" applyAlignment="1" applyProtection="1">
      <alignment horizontal="left" vertical="center"/>
    </xf>
    <xf numFmtId="0" fontId="12" fillId="0" borderId="16"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49" fontId="29" fillId="24" borderId="19" xfId="0" applyNumberFormat="1" applyFont="1" applyFill="1" applyBorder="1" applyAlignment="1" applyProtection="1">
      <alignment horizontal="center" vertical="center"/>
      <protection locked="0"/>
    </xf>
    <xf numFmtId="176"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2" fillId="24" borderId="23" xfId="0" applyFont="1" applyFill="1" applyBorder="1" applyAlignment="1" applyProtection="1">
      <alignment horizontal="left" vertical="center"/>
      <protection locked="0"/>
    </xf>
    <xf numFmtId="49" fontId="29" fillId="24" borderId="24" xfId="0" applyNumberFormat="1" applyFont="1" applyFill="1" applyBorder="1" applyAlignment="1" applyProtection="1">
      <alignment horizontal="center" vertical="center"/>
      <protection locked="0"/>
    </xf>
    <xf numFmtId="176" fontId="29" fillId="24" borderId="25"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26" xfId="0" applyNumberFormat="1" applyFont="1" applyFill="1" applyBorder="1" applyAlignment="1" applyProtection="1">
      <alignment horizontal="center" vertical="center"/>
      <protection locked="0"/>
    </xf>
    <xf numFmtId="0" fontId="12" fillId="24" borderId="27"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49" fontId="29" fillId="24" borderId="30" xfId="0" applyNumberFormat="1" applyFont="1" applyFill="1" applyBorder="1" applyAlignment="1" applyProtection="1">
      <alignment horizontal="center" vertical="center"/>
      <protection locked="0"/>
    </xf>
    <xf numFmtId="176"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3" xfId="0" applyNumberFormat="1"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left" vertical="center"/>
      <protection locked="0"/>
    </xf>
    <xf numFmtId="0" fontId="12" fillId="24" borderId="36" xfId="0" applyFont="1" applyFill="1" applyBorder="1" applyAlignment="1" applyProtection="1">
      <alignment horizontal="center" vertical="center"/>
      <protection locked="0"/>
    </xf>
    <xf numFmtId="0" fontId="12" fillId="24" borderId="37" xfId="0" applyFont="1"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0" fontId="31" fillId="24" borderId="40" xfId="94" applyFont="1" applyFill="1" applyBorder="1" applyAlignment="1" applyProtection="1">
      <alignment horizontal="left" vertical="center"/>
      <protection locked="0"/>
    </xf>
    <xf numFmtId="0" fontId="12" fillId="0" borderId="41" xfId="0" applyFont="1" applyBorder="1" applyAlignment="1" applyProtection="1">
      <alignment horizontal="center" vertical="center"/>
    </xf>
    <xf numFmtId="0" fontId="12" fillId="0" borderId="42" xfId="0" applyFont="1" applyBorder="1" applyAlignment="1" applyProtection="1">
      <alignment horizontal="center" vertical="center"/>
    </xf>
    <xf numFmtId="0" fontId="12" fillId="24" borderId="41"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0" xfId="0" applyFont="1" applyFill="1" applyBorder="1" applyAlignment="1" applyProtection="1">
      <alignment vertical="center"/>
      <protection locked="0"/>
    </xf>
    <xf numFmtId="0" fontId="12" fillId="24" borderId="16" xfId="0" applyFont="1" applyFill="1" applyBorder="1" applyAlignment="1" applyProtection="1">
      <alignment vertical="center"/>
      <protection locked="0"/>
    </xf>
    <xf numFmtId="0" fontId="12" fillId="24" borderId="43" xfId="0" applyFont="1" applyFill="1" applyBorder="1" applyAlignment="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17" xfId="0" applyFont="1" applyFill="1" applyBorder="1" applyProtection="1">
      <alignment vertical="center"/>
      <protection locked="0"/>
    </xf>
    <xf numFmtId="0" fontId="12" fillId="24" borderId="25" xfId="0" applyFont="1" applyFill="1" applyBorder="1" applyAlignment="1" applyProtection="1">
      <alignment vertical="center" wrapText="1"/>
      <protection locked="0"/>
    </xf>
    <xf numFmtId="0" fontId="12" fillId="24" borderId="25" xfId="0" applyFont="1" applyFill="1" applyBorder="1" applyProtection="1">
      <alignment vertical="center"/>
      <protection locked="0"/>
    </xf>
    <xf numFmtId="0" fontId="12" fillId="24" borderId="25" xfId="0" applyFont="1" applyFill="1" applyBorder="1" applyAlignment="1" applyProtection="1">
      <alignment vertical="center"/>
      <protection locked="0"/>
    </xf>
    <xf numFmtId="0" fontId="12" fillId="0" borderId="45" xfId="0" applyFont="1" applyBorder="1" applyAlignment="1" applyProtection="1">
      <alignment vertical="center"/>
    </xf>
    <xf numFmtId="0" fontId="12" fillId="24" borderId="28" xfId="0" applyFont="1" applyFill="1" applyBorder="1" applyProtection="1">
      <alignment vertical="center"/>
      <protection locked="0"/>
    </xf>
    <xf numFmtId="0" fontId="12" fillId="24" borderId="31" xfId="0" applyFont="1" applyFill="1" applyBorder="1" applyAlignment="1" applyProtection="1">
      <alignment vertical="center" wrapText="1"/>
      <protection locked="0"/>
    </xf>
    <xf numFmtId="0" fontId="12" fillId="24" borderId="31" xfId="0" applyFont="1" applyFill="1" applyBorder="1" applyProtection="1">
      <alignment vertical="center"/>
      <protection locked="0"/>
    </xf>
    <xf numFmtId="0" fontId="12" fillId="24" borderId="31" xfId="0" applyFont="1" applyFill="1" applyBorder="1" applyAlignment="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Alignment="1" applyProtection="1">
      <alignment vertical="center"/>
      <protection locked="0"/>
    </xf>
    <xf numFmtId="0" fontId="12" fillId="0" borderId="25"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4" xfId="0" applyFont="1" applyFill="1" applyBorder="1" applyProtection="1">
      <alignment vertical="center"/>
      <protection locked="0"/>
    </xf>
    <xf numFmtId="0" fontId="12" fillId="24" borderId="26" xfId="0" applyFont="1" applyFill="1" applyBorder="1" applyAlignment="1" applyProtection="1">
      <alignment vertical="center"/>
      <protection locked="0"/>
    </xf>
    <xf numFmtId="0" fontId="12" fillId="24" borderId="48" xfId="0" applyFont="1" applyFill="1" applyBorder="1" applyAlignment="1" applyProtection="1">
      <alignment horizontal="center" vertical="center"/>
      <protection locked="0"/>
    </xf>
    <xf numFmtId="0" fontId="0" fillId="0" borderId="0" xfId="0" applyBorder="1" applyProtection="1">
      <alignment vertical="center"/>
    </xf>
    <xf numFmtId="0" fontId="12" fillId="0" borderId="49" xfId="0" applyFont="1" applyBorder="1" applyAlignment="1" applyProtection="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pplyAlignment="1" applyProtection="1">
      <alignment vertical="center"/>
    </xf>
    <xf numFmtId="0" fontId="12" fillId="24" borderId="30" xfId="0" applyFont="1" applyFill="1" applyBorder="1" applyProtection="1">
      <alignment vertical="center"/>
      <protection locked="0"/>
    </xf>
    <xf numFmtId="0" fontId="12" fillId="24" borderId="33"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1"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2" fillId="0" borderId="31"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0" borderId="58" xfId="0" applyFont="1" applyBorder="1" applyAlignment="1" applyProtection="1">
      <alignment horizontal="center" vertical="center"/>
    </xf>
    <xf numFmtId="0" fontId="12" fillId="24" borderId="11"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12" fillId="24" borderId="59" xfId="0" applyFont="1" applyFill="1" applyBorder="1" applyAlignment="1" applyProtection="1">
      <alignment vertical="center" wrapText="1"/>
      <protection locked="0"/>
    </xf>
    <xf numFmtId="0" fontId="0" fillId="0" borderId="11" xfId="0" applyFont="1" applyBorder="1" applyAlignment="1" applyProtection="1">
      <alignment horizontal="center" vertical="center" wrapText="1"/>
    </xf>
    <xf numFmtId="0" fontId="0" fillId="0" borderId="58" xfId="0" applyFont="1" applyBorder="1" applyAlignment="1" applyProtection="1">
      <alignment horizontal="center" vertical="center" wrapText="1"/>
    </xf>
    <xf numFmtId="177" fontId="29" fillId="24" borderId="44" xfId="0" applyNumberFormat="1" applyFont="1" applyFill="1" applyBorder="1" applyProtection="1">
      <alignment vertical="center"/>
      <protection locked="0"/>
    </xf>
    <xf numFmtId="177" fontId="32" fillId="24" borderId="16" xfId="0" applyNumberFormat="1" applyFont="1" applyFill="1" applyBorder="1" applyProtection="1">
      <alignment vertical="center"/>
      <protection locked="0"/>
    </xf>
    <xf numFmtId="177" fontId="29" fillId="24" borderId="16" xfId="0" applyNumberFormat="1" applyFont="1" applyFill="1" applyBorder="1" applyProtection="1">
      <alignment vertical="center"/>
      <protection locked="0"/>
    </xf>
    <xf numFmtId="177" fontId="25" fillId="24" borderId="16" xfId="0" applyNumberFormat="1" applyFont="1" applyFill="1" applyBorder="1" applyProtection="1">
      <alignment vertical="center"/>
      <protection locked="0"/>
    </xf>
    <xf numFmtId="177" fontId="25" fillId="24" borderId="43" xfId="0" applyNumberFormat="1" applyFont="1" applyFill="1" applyBorder="1" applyProtection="1">
      <alignment vertical="center"/>
      <protection locked="0"/>
    </xf>
    <xf numFmtId="0" fontId="12" fillId="0" borderId="11"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178" fontId="29" fillId="24" borderId="52" xfId="0" applyNumberFormat="1" applyFont="1" applyFill="1" applyBorder="1" applyProtection="1">
      <alignment vertical="center"/>
      <protection locked="0"/>
    </xf>
    <xf numFmtId="178" fontId="32" fillId="24" borderId="55" xfId="0" applyNumberFormat="1" applyFont="1" applyFill="1" applyBorder="1" applyProtection="1">
      <alignment vertical="center"/>
      <protection locked="0"/>
    </xf>
    <xf numFmtId="178" fontId="29" fillId="24" borderId="55" xfId="0" applyNumberFormat="1" applyFont="1" applyFill="1" applyBorder="1" applyProtection="1">
      <alignment vertical="center"/>
      <protection locked="0"/>
    </xf>
    <xf numFmtId="178" fontId="25" fillId="24" borderId="55" xfId="0" applyNumberFormat="1" applyFont="1" applyFill="1" applyBorder="1" applyProtection="1">
      <alignment vertical="center"/>
      <protection locked="0"/>
    </xf>
    <xf numFmtId="178" fontId="25" fillId="24" borderId="10" xfId="0" applyNumberFormat="1" applyFont="1" applyFill="1" applyBorder="1" applyProtection="1">
      <alignment vertical="center"/>
      <protection locked="0"/>
    </xf>
    <xf numFmtId="178" fontId="25" fillId="24" borderId="47" xfId="0" applyNumberFormat="1" applyFont="1" applyFill="1" applyBorder="1" applyProtection="1">
      <alignment vertical="center"/>
      <protection locked="0"/>
    </xf>
    <xf numFmtId="0" fontId="33" fillId="0" borderId="0" xfId="0" applyFont="1" applyBorder="1" applyAlignment="1" applyProtection="1">
      <alignment vertical="top" wrapText="1"/>
    </xf>
    <xf numFmtId="0" fontId="12" fillId="0" borderId="60" xfId="0" applyFont="1" applyBorder="1" applyAlignment="1" applyProtection="1">
      <alignment horizontal="center" vertical="center" wrapText="1"/>
    </xf>
    <xf numFmtId="177" fontId="0" fillId="0" borderId="61" xfId="0" applyNumberFormat="1" applyFill="1" applyBorder="1" applyProtection="1">
      <alignment vertical="center"/>
    </xf>
    <xf numFmtId="178" fontId="0" fillId="0" borderId="61" xfId="0" applyNumberFormat="1" applyFill="1" applyBorder="1" applyProtection="1">
      <alignment vertical="center"/>
    </xf>
    <xf numFmtId="0" fontId="0" fillId="27" borderId="0" xfId="0" applyFont="1" applyFill="1" applyProtection="1">
      <alignment vertical="center"/>
    </xf>
    <xf numFmtId="0" fontId="34" fillId="0" borderId="0" xfId="0" applyFont="1" applyFill="1" applyProtection="1">
      <alignment vertical="center"/>
    </xf>
    <xf numFmtId="0" fontId="33" fillId="0" borderId="0" xfId="0" applyFont="1" applyFill="1" applyProtection="1">
      <alignment vertical="center"/>
    </xf>
    <xf numFmtId="0" fontId="11" fillId="0" borderId="0" xfId="0" applyFont="1" applyFill="1" applyProtection="1">
      <alignment vertical="center"/>
    </xf>
    <xf numFmtId="0" fontId="34" fillId="0" borderId="0" xfId="0" applyFont="1" applyFill="1" applyAlignment="1" applyProtection="1">
      <alignment vertical="center"/>
    </xf>
    <xf numFmtId="0" fontId="0" fillId="0" borderId="0" xfId="0" applyFont="1" applyFill="1" applyAlignment="1" applyProtection="1">
      <alignment vertical="center"/>
    </xf>
    <xf numFmtId="0" fontId="33" fillId="0" borderId="0" xfId="0" applyFont="1" applyFill="1" applyAlignment="1" applyProtection="1">
      <alignment vertical="top"/>
    </xf>
    <xf numFmtId="0" fontId="34" fillId="0" borderId="0" xfId="0" applyFont="1" applyFill="1" applyAlignment="1" applyProtection="1">
      <alignment vertical="top"/>
    </xf>
    <xf numFmtId="0" fontId="35" fillId="0" borderId="0" xfId="0" applyFont="1" applyFill="1" applyProtection="1">
      <alignment vertical="center"/>
    </xf>
    <xf numFmtId="0" fontId="36" fillId="0" borderId="0" xfId="0" applyFont="1" applyFill="1" applyAlignment="1" applyProtection="1">
      <alignment horizontal="center" vertical="center"/>
    </xf>
    <xf numFmtId="0" fontId="27" fillId="0" borderId="0" xfId="0" applyFont="1" applyFill="1" applyBorder="1" applyAlignment="1" applyProtection="1">
      <alignment vertical="center"/>
    </xf>
    <xf numFmtId="0" fontId="37" fillId="0" borderId="62" xfId="0" applyFont="1" applyFill="1" applyBorder="1" applyAlignment="1" applyProtection="1">
      <alignment horizontal="center" vertical="center"/>
    </xf>
    <xf numFmtId="0" fontId="37" fillId="0" borderId="51" xfId="0" applyFont="1" applyFill="1" applyBorder="1" applyAlignment="1" applyProtection="1">
      <alignment horizontal="center" vertical="center"/>
    </xf>
    <xf numFmtId="0" fontId="37" fillId="0" borderId="41" xfId="0" applyFont="1" applyFill="1" applyBorder="1" applyAlignment="1" applyProtection="1">
      <alignment horizontal="center" vertical="center" wrapText="1"/>
    </xf>
    <xf numFmtId="0" fontId="37" fillId="0" borderId="60" xfId="0" applyFont="1" applyFill="1" applyBorder="1" applyAlignment="1" applyProtection="1">
      <alignment horizontal="center" vertical="center" wrapText="1"/>
    </xf>
    <xf numFmtId="0" fontId="37" fillId="0" borderId="62"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0" fontId="37" fillId="0" borderId="63" xfId="0" applyFont="1" applyFill="1" applyBorder="1" applyAlignment="1" applyProtection="1">
      <alignment horizontal="left" vertical="center" wrapText="1"/>
    </xf>
    <xf numFmtId="0" fontId="38" fillId="0" borderId="61" xfId="0" applyFont="1" applyFill="1" applyBorder="1" applyProtection="1">
      <alignment vertical="center"/>
    </xf>
    <xf numFmtId="0" fontId="12" fillId="0" borderId="61" xfId="0" applyFont="1" applyFill="1" applyBorder="1" applyProtection="1">
      <alignment vertical="center"/>
    </xf>
    <xf numFmtId="0" fontId="12" fillId="0" borderId="64" xfId="0" applyFont="1" applyFill="1" applyBorder="1" applyProtection="1">
      <alignment vertical="center"/>
    </xf>
    <xf numFmtId="49" fontId="27"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top"/>
    </xf>
    <xf numFmtId="0" fontId="40" fillId="0" borderId="0" xfId="0" applyFont="1" applyFill="1" applyProtection="1">
      <alignment vertical="center"/>
    </xf>
    <xf numFmtId="0" fontId="41" fillId="28" borderId="10" xfId="0" applyFont="1" applyFill="1" applyBorder="1" applyAlignment="1" applyProtection="1">
      <alignment horizontal="left" vertical="center"/>
    </xf>
    <xf numFmtId="0" fontId="11" fillId="0" borderId="10" xfId="0" applyFont="1" applyFill="1" applyBorder="1" applyProtection="1">
      <alignment vertical="center"/>
    </xf>
    <xf numFmtId="0" fontId="0" fillId="28" borderId="10" xfId="0" applyFont="1" applyFill="1" applyBorder="1" applyAlignment="1" applyProtection="1">
      <alignment horizontal="center" vertical="center"/>
    </xf>
    <xf numFmtId="0" fontId="42" fillId="0" borderId="0" xfId="0" applyFont="1" applyBorder="1" applyProtection="1">
      <alignment vertical="center"/>
    </xf>
    <xf numFmtId="0" fontId="11" fillId="0" borderId="0" xfId="0" applyFont="1" applyFill="1" applyAlignment="1" applyProtection="1">
      <alignment horizontal="left" vertical="top" wrapText="1"/>
    </xf>
    <xf numFmtId="0" fontId="40" fillId="0" borderId="0" xfId="0" applyFont="1" applyBorder="1" applyProtection="1">
      <alignment vertical="center"/>
    </xf>
    <xf numFmtId="0" fontId="43" fillId="29" borderId="49" xfId="0" applyFont="1" applyFill="1" applyBorder="1" applyAlignment="1" applyProtection="1">
      <alignment horizontal="center" vertical="center" wrapText="1"/>
      <protection locked="0"/>
    </xf>
    <xf numFmtId="0" fontId="12" fillId="0" borderId="0" xfId="0" applyFont="1" applyFill="1" applyAlignment="1" applyProtection="1">
      <alignment vertical="center"/>
    </xf>
    <xf numFmtId="0" fontId="39" fillId="0" borderId="0" xfId="0" applyFont="1" applyFill="1" applyAlignment="1" applyProtection="1">
      <alignment horizontal="left" vertical="top" wrapText="1"/>
    </xf>
    <xf numFmtId="49" fontId="27" fillId="0" borderId="0" xfId="0" applyNumberFormat="1" applyFont="1" applyFill="1" applyProtection="1">
      <alignment vertical="center"/>
    </xf>
    <xf numFmtId="0" fontId="37" fillId="27" borderId="62" xfId="0" applyFont="1" applyFill="1" applyBorder="1" applyAlignment="1" applyProtection="1">
      <alignment vertical="center"/>
    </xf>
    <xf numFmtId="0" fontId="37" fillId="0" borderId="10" xfId="0" applyFont="1" applyFill="1" applyBorder="1" applyAlignment="1" applyProtection="1">
      <alignment vertical="center"/>
    </xf>
    <xf numFmtId="0" fontId="41" fillId="0" borderId="10" xfId="0" applyFont="1" applyFill="1" applyBorder="1" applyAlignment="1" applyProtection="1">
      <alignment vertical="center" wrapText="1"/>
    </xf>
    <xf numFmtId="0" fontId="41" fillId="0" borderId="41" xfId="0" applyFont="1" applyFill="1" applyBorder="1" applyAlignment="1" applyProtection="1">
      <alignment vertical="center" wrapText="1"/>
    </xf>
    <xf numFmtId="0" fontId="41" fillId="0" borderId="60" xfId="0" applyFont="1" applyFill="1" applyBorder="1" applyAlignment="1" applyProtection="1">
      <alignment vertical="center" wrapText="1"/>
    </xf>
    <xf numFmtId="0" fontId="41" fillId="0" borderId="51"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39" fillId="0" borderId="0" xfId="0" applyFont="1" applyFill="1" applyBorder="1" applyAlignment="1" applyProtection="1">
      <alignment horizontal="center" vertical="top" wrapText="1"/>
    </xf>
    <xf numFmtId="0" fontId="44" fillId="0" borderId="65" xfId="0" applyFont="1" applyFill="1" applyBorder="1" applyAlignment="1" applyProtection="1">
      <alignment vertical="center"/>
    </xf>
    <xf numFmtId="0" fontId="44" fillId="0" borderId="60" xfId="0" applyFont="1" applyFill="1" applyBorder="1" applyAlignment="1" applyProtection="1">
      <alignment vertical="center"/>
    </xf>
    <xf numFmtId="0" fontId="44" fillId="0" borderId="51" xfId="0" applyFont="1" applyFill="1" applyBorder="1" applyAlignment="1" applyProtection="1">
      <alignment vertical="center"/>
    </xf>
    <xf numFmtId="0" fontId="44" fillId="0" borderId="25" xfId="0" applyFont="1" applyFill="1" applyBorder="1" applyAlignment="1" applyProtection="1">
      <alignment vertical="center"/>
    </xf>
    <xf numFmtId="0" fontId="44" fillId="0" borderId="41" xfId="0" applyFont="1" applyFill="1" applyBorder="1" applyAlignment="1" applyProtection="1">
      <alignment vertical="center"/>
    </xf>
    <xf numFmtId="0" fontId="37" fillId="0" borderId="66" xfId="0" applyFont="1" applyFill="1" applyBorder="1" applyAlignment="1" applyProtection="1">
      <alignment horizontal="center" vertical="center"/>
    </xf>
    <xf numFmtId="0" fontId="37" fillId="0" borderId="67" xfId="0" applyFont="1" applyFill="1" applyBorder="1" applyAlignment="1" applyProtection="1">
      <alignment horizontal="center" vertical="center"/>
    </xf>
    <xf numFmtId="0" fontId="37" fillId="0" borderId="68" xfId="0" applyFont="1" applyFill="1" applyBorder="1" applyAlignment="1" applyProtection="1">
      <alignment horizontal="center" vertical="center"/>
    </xf>
    <xf numFmtId="0" fontId="44" fillId="0" borderId="12"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9" fillId="0" borderId="17"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Alignment="1" applyProtection="1">
      <alignment horizontal="center" vertical="center"/>
    </xf>
    <xf numFmtId="0" fontId="37" fillId="27" borderId="41" xfId="0" applyFont="1" applyFill="1" applyBorder="1" applyAlignment="1" applyProtection="1">
      <alignment vertical="center"/>
    </xf>
    <xf numFmtId="0" fontId="0" fillId="0" borderId="13" xfId="0" applyFont="1" applyFill="1" applyBorder="1" applyProtection="1">
      <alignment vertical="center"/>
    </xf>
    <xf numFmtId="0" fontId="37" fillId="0" borderId="13" xfId="0" applyFont="1" applyFill="1" applyBorder="1" applyAlignment="1" applyProtection="1">
      <alignment vertical="center"/>
    </xf>
    <xf numFmtId="0" fontId="34" fillId="0" borderId="13" xfId="0" applyFont="1" applyFill="1" applyBorder="1" applyProtection="1">
      <alignment vertical="center"/>
    </xf>
    <xf numFmtId="0" fontId="12" fillId="0" borderId="60" xfId="0" applyFont="1" applyBorder="1" applyAlignment="1" applyProtection="1">
      <alignment horizontal="left" vertical="center"/>
    </xf>
    <xf numFmtId="0" fontId="12" fillId="0" borderId="51" xfId="0" applyFont="1" applyBorder="1" applyAlignment="1" applyProtection="1">
      <alignment horizontal="left" vertical="center"/>
    </xf>
    <xf numFmtId="0" fontId="11" fillId="0" borderId="0" xfId="0" applyFont="1" applyFill="1" applyAlignment="1" applyProtection="1">
      <alignment horizontal="left" vertical="center" wrapText="1"/>
    </xf>
    <xf numFmtId="0" fontId="41" fillId="0" borderId="10" xfId="0" applyFont="1" applyFill="1" applyBorder="1" applyAlignment="1" applyProtection="1">
      <alignment horizontal="center" vertical="center" wrapText="1"/>
    </xf>
    <xf numFmtId="0" fontId="41" fillId="0" borderId="41" xfId="0" applyFont="1" applyFill="1" applyBorder="1" applyAlignment="1" applyProtection="1">
      <alignment horizontal="center" vertical="center" wrapText="1"/>
    </xf>
    <xf numFmtId="0" fontId="41" fillId="0" borderId="51"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49" fontId="41" fillId="0" borderId="0" xfId="0" applyNumberFormat="1" applyFont="1" applyFill="1" applyBorder="1" applyAlignment="1" applyProtection="1">
      <alignment horizontal="left" vertical="center"/>
    </xf>
    <xf numFmtId="0" fontId="41" fillId="0" borderId="69" xfId="0" applyFont="1" applyFill="1" applyBorder="1" applyAlignment="1" applyProtection="1">
      <alignment horizontal="center" vertical="center" wrapText="1"/>
    </xf>
    <xf numFmtId="0" fontId="41" fillId="0" borderId="70"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16" xfId="0" applyFont="1" applyFill="1" applyBorder="1" applyAlignment="1" applyProtection="1">
      <alignment horizontal="left" vertical="center"/>
    </xf>
    <xf numFmtId="0" fontId="42" fillId="28" borderId="41" xfId="0" applyFont="1" applyFill="1" applyBorder="1" applyAlignment="1" applyProtection="1">
      <alignment horizontal="center" vertical="center" textRotation="255"/>
    </xf>
    <xf numFmtId="0" fontId="42" fillId="28" borderId="60" xfId="0" applyFont="1" applyFill="1" applyBorder="1" applyAlignment="1" applyProtection="1">
      <alignment horizontal="center" vertical="center" textRotation="255"/>
    </xf>
    <xf numFmtId="0" fontId="42" fillId="28" borderId="51" xfId="0" applyFont="1" applyFill="1" applyBorder="1" applyAlignment="1" applyProtection="1">
      <alignment horizontal="center" vertical="center" textRotation="255"/>
    </xf>
    <xf numFmtId="0" fontId="42" fillId="28" borderId="41" xfId="0" applyFont="1" applyFill="1" applyBorder="1" applyAlignment="1" applyProtection="1">
      <alignment horizontal="center" vertical="center" textRotation="255" wrapText="1"/>
    </xf>
    <xf numFmtId="0" fontId="41" fillId="0" borderId="0" xfId="0" applyFont="1" applyFill="1" applyBorder="1" applyAlignment="1" applyProtection="1">
      <alignment horizontal="left" vertical="center" wrapText="1"/>
    </xf>
    <xf numFmtId="49" fontId="39" fillId="0" borderId="0" xfId="0" applyNumberFormat="1" applyFont="1" applyFill="1" applyProtection="1">
      <alignment vertical="center"/>
    </xf>
    <xf numFmtId="49" fontId="39" fillId="0" borderId="0" xfId="0" applyNumberFormat="1" applyFont="1" applyFill="1" applyAlignment="1" applyProtection="1">
      <alignment horizontal="center" vertical="top"/>
    </xf>
    <xf numFmtId="49" fontId="41" fillId="0" borderId="14" xfId="0" applyNumberFormat="1" applyFont="1" applyFill="1" applyBorder="1" applyAlignment="1" applyProtection="1">
      <alignment horizontal="left" vertical="center" wrapText="1"/>
    </xf>
    <xf numFmtId="49" fontId="41" fillId="28" borderId="10" xfId="0" applyNumberFormat="1" applyFont="1" applyFill="1" applyBorder="1" applyAlignment="1" applyProtection="1">
      <alignment horizontal="center" vertical="center" wrapText="1"/>
    </xf>
    <xf numFmtId="0" fontId="41" fillId="0" borderId="41"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51" xfId="0"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wrapText="1"/>
    </xf>
    <xf numFmtId="49" fontId="12" fillId="0" borderId="0" xfId="0" applyNumberFormat="1" applyFont="1" applyFill="1" applyProtection="1">
      <alignment vertical="center"/>
    </xf>
    <xf numFmtId="0" fontId="39" fillId="0" borderId="0" xfId="0" applyFont="1" applyFill="1" applyBorder="1" applyAlignment="1" applyProtection="1">
      <alignment horizontal="center" vertical="center"/>
    </xf>
    <xf numFmtId="0" fontId="38" fillId="28" borderId="41" xfId="0" applyFont="1" applyFill="1" applyBorder="1" applyAlignment="1" applyProtection="1">
      <alignment horizontal="center" vertical="center" wrapText="1"/>
    </xf>
    <xf numFmtId="0" fontId="45" fillId="29" borderId="71" xfId="0" applyFont="1" applyFill="1" applyBorder="1" applyAlignment="1" applyProtection="1">
      <alignment vertical="center" wrapText="1"/>
      <protection locked="0"/>
    </xf>
    <xf numFmtId="0" fontId="45" fillId="29" borderId="72" xfId="0" applyFont="1" applyFill="1" applyBorder="1" applyAlignment="1" applyProtection="1">
      <alignment vertical="center" wrapText="1"/>
      <protection locked="0"/>
    </xf>
    <xf numFmtId="0" fontId="45" fillId="29" borderId="73" xfId="0" applyFont="1" applyFill="1" applyBorder="1" applyAlignment="1" applyProtection="1">
      <alignment vertical="center" wrapText="1"/>
      <protection locked="0"/>
    </xf>
    <xf numFmtId="0" fontId="46" fillId="0" borderId="0" xfId="0" applyFont="1" applyFill="1" applyBorder="1" applyAlignment="1" applyProtection="1">
      <alignment vertical="center" wrapText="1"/>
    </xf>
    <xf numFmtId="0" fontId="39" fillId="0" borderId="0" xfId="0" applyFont="1" applyFill="1" applyBorder="1" applyAlignment="1" applyProtection="1">
      <alignment horizontal="left" vertical="top"/>
    </xf>
    <xf numFmtId="0" fontId="39" fillId="0" borderId="0" xfId="0" applyFont="1" applyFill="1" applyAlignment="1" applyProtection="1">
      <alignment horizontal="left" vertical="center" wrapText="1"/>
    </xf>
    <xf numFmtId="0" fontId="39" fillId="0" borderId="0" xfId="0" applyFont="1" applyFill="1" applyBorder="1" applyAlignment="1" applyProtection="1">
      <alignment horizontal="right" vertical="top" wrapText="1"/>
    </xf>
    <xf numFmtId="0" fontId="46" fillId="0" borderId="63" xfId="0" applyFont="1" applyFill="1" applyBorder="1" applyAlignment="1" applyProtection="1">
      <alignment vertical="center" wrapText="1"/>
    </xf>
    <xf numFmtId="0" fontId="46" fillId="0" borderId="61" xfId="0" applyFont="1" applyFill="1" applyBorder="1" applyAlignment="1" applyProtection="1">
      <alignment vertical="center" wrapText="1"/>
    </xf>
    <xf numFmtId="0" fontId="46" fillId="0" borderId="61" xfId="0" applyFont="1" applyFill="1" applyBorder="1" applyProtection="1">
      <alignment vertical="center"/>
    </xf>
    <xf numFmtId="0" fontId="47" fillId="0" borderId="64" xfId="0" applyFont="1" applyFill="1" applyBorder="1" applyProtection="1">
      <alignment vertical="center"/>
    </xf>
    <xf numFmtId="0" fontId="47" fillId="0" borderId="0" xfId="0" applyFont="1" applyFill="1" applyBorder="1" applyProtection="1">
      <alignment vertical="center"/>
    </xf>
    <xf numFmtId="0" fontId="39" fillId="0" borderId="0" xfId="0" applyFont="1" applyFill="1" applyBorder="1" applyAlignment="1" applyProtection="1">
      <alignment vertical="center"/>
    </xf>
    <xf numFmtId="0" fontId="34" fillId="28" borderId="16" xfId="0" applyFont="1" applyFill="1" applyBorder="1" applyAlignment="1" applyProtection="1">
      <alignment horizontal="center" vertical="center"/>
    </xf>
    <xf numFmtId="0" fontId="42" fillId="0" borderId="74" xfId="0" quotePrefix="1" applyFont="1" applyFill="1" applyBorder="1" applyAlignment="1" applyProtection="1">
      <alignment horizontal="center" vertical="center"/>
    </xf>
    <xf numFmtId="0" fontId="42" fillId="0" borderId="75" xfId="0" applyFont="1" applyFill="1" applyBorder="1" applyAlignment="1" applyProtection="1">
      <alignment horizontal="center" vertical="center"/>
    </xf>
    <xf numFmtId="0" fontId="42" fillId="0" borderId="76" xfId="0" quotePrefix="1" applyFont="1" applyFill="1" applyBorder="1" applyAlignment="1" applyProtection="1">
      <alignment horizontal="center" vertical="center"/>
    </xf>
    <xf numFmtId="0" fontId="42" fillId="0" borderId="77" xfId="0" quotePrefix="1"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2" fillId="0" borderId="75" xfId="0" quotePrefix="1" applyFont="1" applyFill="1" applyBorder="1" applyAlignment="1" applyProtection="1">
      <alignment horizontal="center" vertical="center"/>
    </xf>
    <xf numFmtId="0" fontId="42" fillId="0" borderId="65" xfId="0" quotePrefix="1" applyFont="1" applyFill="1" applyBorder="1" applyAlignment="1" applyProtection="1">
      <alignment horizontal="center" vertical="center"/>
    </xf>
    <xf numFmtId="0" fontId="42" fillId="0" borderId="77" xfId="0" applyFont="1" applyFill="1" applyBorder="1" applyAlignment="1" applyProtection="1">
      <alignment horizontal="center" vertical="center"/>
    </xf>
    <xf numFmtId="0" fontId="42" fillId="0" borderId="78" xfId="0" quotePrefix="1" applyFont="1" applyFill="1" applyBorder="1" applyAlignment="1" applyProtection="1">
      <alignment horizontal="center" vertical="center"/>
    </xf>
    <xf numFmtId="0" fontId="0" fillId="0" borderId="79" xfId="0" applyFont="1" applyFill="1" applyBorder="1" applyProtection="1">
      <alignment vertical="center"/>
    </xf>
    <xf numFmtId="0" fontId="29" fillId="0" borderId="0" xfId="0" applyFont="1" applyFill="1" applyAlignment="1" applyProtection="1">
      <alignment vertical="center"/>
    </xf>
    <xf numFmtId="0" fontId="37" fillId="0" borderId="80"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80" xfId="0" applyFont="1" applyFill="1" applyBorder="1" applyAlignment="1" applyProtection="1">
      <alignment horizontal="center" vertical="center" wrapText="1"/>
    </xf>
    <xf numFmtId="0" fontId="37" fillId="0" borderId="81" xfId="0" applyFont="1" applyFill="1" applyBorder="1" applyAlignment="1" applyProtection="1">
      <alignment horizontal="left" vertical="center" wrapText="1"/>
    </xf>
    <xf numFmtId="0" fontId="40" fillId="25" borderId="82" xfId="0" applyFont="1" applyFill="1" applyBorder="1" applyAlignment="1" applyProtection="1">
      <alignment horizontal="center" vertical="center"/>
      <protection locked="0"/>
    </xf>
    <xf numFmtId="0" fontId="39" fillId="0" borderId="18" xfId="0" applyFont="1" applyFill="1" applyBorder="1" applyAlignment="1" applyProtection="1">
      <alignment vertical="center" wrapText="1"/>
    </xf>
    <xf numFmtId="49" fontId="40"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top"/>
    </xf>
    <xf numFmtId="0" fontId="37" fillId="0" borderId="0" xfId="0" applyFont="1" applyFill="1" applyProtection="1">
      <alignment vertical="center"/>
    </xf>
    <xf numFmtId="0" fontId="41" fillId="28" borderId="25" xfId="0" applyFont="1" applyFill="1" applyBorder="1" applyAlignment="1" applyProtection="1">
      <alignment horizontal="left" vertical="center"/>
    </xf>
    <xf numFmtId="0" fontId="42" fillId="0" borderId="25" xfId="0" applyFont="1" applyFill="1" applyBorder="1" applyAlignment="1" applyProtection="1">
      <alignment horizontal="center" vertical="center"/>
    </xf>
    <xf numFmtId="0" fontId="42" fillId="0" borderId="25" xfId="0" applyFont="1" applyFill="1" applyBorder="1" applyAlignment="1" applyProtection="1">
      <alignment horizontal="left" vertical="center" wrapText="1"/>
    </xf>
    <xf numFmtId="0" fontId="0" fillId="28" borderId="25" xfId="0" applyFont="1" applyFill="1" applyBorder="1" applyAlignment="1" applyProtection="1">
      <alignment horizontal="center" vertical="center"/>
    </xf>
    <xf numFmtId="0" fontId="11" fillId="0" borderId="0" xfId="0" applyFont="1" applyFill="1" applyAlignment="1" applyProtection="1">
      <alignment horizontal="left" vertical="top"/>
    </xf>
    <xf numFmtId="0" fontId="37" fillId="0" borderId="0" xfId="0" applyFont="1" applyFill="1" applyBorder="1" applyProtection="1">
      <alignment vertical="center"/>
    </xf>
    <xf numFmtId="0" fontId="43" fillId="29" borderId="83" xfId="0" applyFont="1" applyFill="1" applyBorder="1" applyAlignment="1" applyProtection="1">
      <alignment horizontal="center" vertical="center" wrapText="1"/>
      <protection locked="0"/>
    </xf>
    <xf numFmtId="0" fontId="0" fillId="0" borderId="25" xfId="0" applyFont="1" applyFill="1" applyBorder="1" applyProtection="1">
      <alignment vertical="center"/>
    </xf>
    <xf numFmtId="0" fontId="37" fillId="0" borderId="25" xfId="0" applyFont="1" applyFill="1" applyBorder="1" applyAlignment="1" applyProtection="1">
      <alignment vertical="center"/>
    </xf>
    <xf numFmtId="0" fontId="41" fillId="0" borderId="25"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41" fillId="0" borderId="14" xfId="0" applyFont="1" applyFill="1" applyBorder="1" applyAlignment="1" applyProtection="1">
      <alignment vertical="center" wrapText="1"/>
    </xf>
    <xf numFmtId="49" fontId="25" fillId="0" borderId="0" xfId="0" applyNumberFormat="1" applyFont="1" applyFill="1" applyAlignment="1" applyProtection="1">
      <alignment horizontal="left" vertical="center"/>
    </xf>
    <xf numFmtId="0" fontId="39" fillId="0" borderId="0" xfId="0" applyFont="1" applyFill="1" applyBorder="1" applyAlignment="1" applyProtection="1">
      <alignment horizontal="left" vertical="top" wrapText="1"/>
    </xf>
    <xf numFmtId="0" fontId="44" fillId="0" borderId="84" xfId="0" applyFont="1" applyFill="1" applyBorder="1" applyAlignment="1" applyProtection="1">
      <alignment vertical="center"/>
    </xf>
    <xf numFmtId="0" fontId="41" fillId="0" borderId="65" xfId="0" applyFont="1" applyFill="1" applyBorder="1" applyAlignment="1" applyProtection="1">
      <alignment horizontal="center" vertical="center"/>
    </xf>
    <xf numFmtId="0" fontId="41" fillId="0" borderId="75" xfId="0" applyFont="1" applyFill="1" applyBorder="1" applyAlignment="1" applyProtection="1">
      <alignment horizontal="center" vertical="center"/>
    </xf>
    <xf numFmtId="0" fontId="41" fillId="0" borderId="51"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38" fillId="0" borderId="25" xfId="0" applyFont="1" applyFill="1" applyBorder="1" applyAlignment="1" applyProtection="1">
      <alignment vertical="center"/>
    </xf>
    <xf numFmtId="0" fontId="41" fillId="0" borderId="77" xfId="0" applyFont="1" applyFill="1" applyBorder="1" applyAlignment="1" applyProtection="1">
      <alignment horizontal="center" vertical="center"/>
    </xf>
    <xf numFmtId="0" fontId="41" fillId="0" borderId="85" xfId="0" applyFont="1" applyFill="1" applyBorder="1" applyAlignment="1" applyProtection="1">
      <alignment horizontal="center" vertical="center"/>
    </xf>
    <xf numFmtId="0" fontId="41" fillId="0" borderId="86" xfId="0" applyFont="1" applyFill="1" applyBorder="1" applyAlignment="1" applyProtection="1">
      <alignment horizontal="center" vertical="center"/>
    </xf>
    <xf numFmtId="0" fontId="41" fillId="0" borderId="87" xfId="0" applyFont="1" applyFill="1" applyBorder="1" applyAlignment="1" applyProtection="1">
      <alignment horizontal="center" vertical="center"/>
    </xf>
    <xf numFmtId="0" fontId="48" fillId="0" borderId="17" xfId="0" applyFont="1" applyFill="1" applyBorder="1" applyAlignment="1" applyProtection="1">
      <alignment vertical="center"/>
    </xf>
    <xf numFmtId="0" fontId="37" fillId="0" borderId="62" xfId="0" applyFont="1" applyBorder="1" applyAlignment="1" applyProtection="1">
      <alignment horizontal="left" vertical="center" wrapText="1"/>
    </xf>
    <xf numFmtId="0" fontId="41" fillId="27" borderId="88" xfId="0" applyFont="1" applyFill="1" applyBorder="1" applyAlignment="1" applyProtection="1">
      <alignment horizontal="left" vertical="center"/>
    </xf>
    <xf numFmtId="0" fontId="41" fillId="27" borderId="70" xfId="0" applyFont="1" applyFill="1" applyBorder="1" applyAlignment="1" applyProtection="1">
      <alignment horizontal="left" vertical="center" wrapText="1"/>
    </xf>
    <xf numFmtId="0" fontId="41" fillId="27" borderId="69" xfId="0" applyFont="1" applyFill="1" applyBorder="1" applyAlignment="1" applyProtection="1">
      <alignment horizontal="left" vertical="center" wrapText="1"/>
    </xf>
    <xf numFmtId="0" fontId="41" fillId="27" borderId="88" xfId="0" applyFont="1" applyFill="1" applyBorder="1" applyAlignment="1" applyProtection="1">
      <alignment horizontal="left" vertical="center" wrapText="1"/>
    </xf>
    <xf numFmtId="0" fontId="41" fillId="0" borderId="10" xfId="0" applyFont="1" applyBorder="1" applyAlignment="1" applyProtection="1">
      <alignment horizontal="left" vertical="center" wrapText="1"/>
    </xf>
    <xf numFmtId="0" fontId="42" fillId="0" borderId="60" xfId="0" applyFont="1" applyBorder="1" applyAlignment="1" applyProtection="1">
      <alignment horizontal="left" vertical="center" wrapText="1"/>
    </xf>
    <xf numFmtId="0" fontId="42" fillId="0" borderId="70" xfId="0" applyFont="1" applyBorder="1" applyAlignment="1" applyProtection="1">
      <alignment horizontal="left" vertical="center" wrapText="1"/>
    </xf>
    <xf numFmtId="0" fontId="41" fillId="0" borderId="63" xfId="0" applyFont="1" applyFill="1" applyBorder="1" applyAlignment="1" applyProtection="1">
      <alignment vertical="center"/>
    </xf>
    <xf numFmtId="0" fontId="41" fillId="0" borderId="61" xfId="0" applyFont="1" applyFill="1" applyBorder="1" applyAlignment="1" applyProtection="1">
      <alignment vertical="center"/>
    </xf>
    <xf numFmtId="0" fontId="41" fillId="0" borderId="64" xfId="0" applyFont="1" applyFill="1" applyBorder="1" applyAlignment="1" applyProtection="1">
      <alignment vertical="center"/>
    </xf>
    <xf numFmtId="0" fontId="37" fillId="0" borderId="0" xfId="0" applyFont="1" applyFill="1" applyBorder="1" applyAlignment="1" applyProtection="1">
      <alignment vertical="center"/>
    </xf>
    <xf numFmtId="0" fontId="41" fillId="0" borderId="25"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41" fillId="0" borderId="89" xfId="0" applyFont="1" applyFill="1" applyBorder="1" applyAlignment="1" applyProtection="1">
      <alignment horizontal="center" vertical="center" wrapText="1"/>
    </xf>
    <xf numFmtId="0" fontId="41" fillId="0" borderId="90" xfId="0" applyFont="1" applyFill="1" applyBorder="1" applyAlignment="1" applyProtection="1">
      <alignment horizontal="center" vertical="center" wrapText="1"/>
    </xf>
    <xf numFmtId="0" fontId="0" fillId="0" borderId="17" xfId="0" applyFont="1" applyFill="1" applyBorder="1" applyProtection="1">
      <alignment vertical="center"/>
    </xf>
    <xf numFmtId="0" fontId="42" fillId="28" borderId="28" xfId="0" applyFont="1" applyFill="1" applyBorder="1" applyAlignment="1" applyProtection="1">
      <alignment horizontal="center" vertical="center" textRotation="255"/>
    </xf>
    <xf numFmtId="0" fontId="42" fillId="28" borderId="91" xfId="0" applyFont="1" applyFill="1" applyBorder="1" applyAlignment="1" applyProtection="1">
      <alignment horizontal="center" vertical="center" textRotation="255"/>
    </xf>
    <xf numFmtId="0" fontId="42" fillId="28" borderId="32" xfId="0" applyFont="1" applyFill="1" applyBorder="1" applyAlignment="1" applyProtection="1">
      <alignment horizontal="center" vertical="center" textRotation="255"/>
    </xf>
    <xf numFmtId="0" fontId="39" fillId="0" borderId="0" xfId="0" applyFont="1" applyFill="1" applyProtection="1">
      <alignment vertical="center"/>
    </xf>
    <xf numFmtId="0" fontId="39" fillId="0" borderId="0" xfId="0" applyFont="1" applyFill="1" applyAlignment="1" applyProtection="1">
      <alignment horizontal="left" vertical="center"/>
    </xf>
    <xf numFmtId="49" fontId="41" fillId="28" borderId="25" xfId="0" applyNumberFormat="1" applyFont="1" applyFill="1" applyBorder="1" applyAlignment="1" applyProtection="1">
      <alignment horizontal="center" vertical="center" wrapText="1"/>
    </xf>
    <xf numFmtId="0" fontId="41" fillId="0" borderId="17" xfId="0" applyFont="1" applyFill="1" applyBorder="1" applyAlignment="1" applyProtection="1">
      <alignment horizontal="left" vertical="center" wrapText="1"/>
    </xf>
    <xf numFmtId="0" fontId="41" fillId="0" borderId="14" xfId="0" applyFont="1" applyFill="1" applyBorder="1" applyAlignment="1" applyProtection="1">
      <alignment horizontal="left" vertical="center" wrapText="1"/>
    </xf>
    <xf numFmtId="0" fontId="38" fillId="28" borderId="17" xfId="0" applyFont="1" applyFill="1" applyBorder="1" applyAlignment="1" applyProtection="1">
      <alignment horizontal="center" vertical="center" wrapText="1"/>
    </xf>
    <xf numFmtId="0" fontId="41" fillId="27" borderId="92" xfId="0" applyFont="1" applyFill="1" applyBorder="1" applyProtection="1">
      <alignment vertical="center"/>
    </xf>
    <xf numFmtId="0" fontId="41" fillId="27" borderId="93" xfId="0" applyFont="1" applyFill="1" applyBorder="1" applyProtection="1">
      <alignment vertical="center"/>
    </xf>
    <xf numFmtId="0" fontId="41" fillId="27" borderId="93" xfId="0" applyFont="1" applyFill="1" applyBorder="1" applyAlignment="1" applyProtection="1">
      <alignment horizontal="left" vertical="center" wrapText="1"/>
    </xf>
    <xf numFmtId="0" fontId="41" fillId="27" borderId="93" xfId="0" applyFont="1" applyFill="1" applyBorder="1" applyAlignment="1" applyProtection="1">
      <alignment vertical="center" wrapText="1"/>
    </xf>
    <xf numFmtId="0" fontId="41" fillId="27" borderId="94"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81" xfId="0" applyFont="1" applyFill="1" applyBorder="1" applyAlignment="1" applyProtection="1">
      <alignment vertical="center" wrapText="1"/>
    </xf>
    <xf numFmtId="0" fontId="46" fillId="0" borderId="0" xfId="0" applyFont="1" applyFill="1" applyBorder="1" applyAlignment="1" applyProtection="1">
      <alignment horizontal="left" vertical="center" wrapText="1"/>
    </xf>
    <xf numFmtId="0" fontId="46" fillId="0" borderId="0" xfId="0" applyFont="1" applyFill="1" applyBorder="1" applyProtection="1">
      <alignment vertical="center"/>
    </xf>
    <xf numFmtId="0" fontId="49" fillId="0" borderId="0" xfId="0" applyFont="1" applyFill="1" applyBorder="1" applyProtection="1">
      <alignment vertical="center"/>
    </xf>
    <xf numFmtId="0" fontId="35" fillId="0" borderId="18" xfId="0" applyFont="1" applyFill="1" applyBorder="1" applyProtection="1">
      <alignment vertical="center"/>
    </xf>
    <xf numFmtId="0" fontId="35" fillId="0" borderId="0" xfId="0" applyFont="1" applyFill="1" applyBorder="1" applyProtection="1">
      <alignment vertical="center"/>
    </xf>
    <xf numFmtId="0" fontId="11" fillId="0" borderId="0" xfId="0" applyFont="1" applyFill="1" applyBorder="1" applyProtection="1">
      <alignment vertical="center"/>
    </xf>
    <xf numFmtId="0" fontId="50" fillId="0" borderId="0" xfId="0" applyFont="1" applyFill="1" applyBorder="1" applyProtection="1">
      <alignment vertical="center"/>
    </xf>
    <xf numFmtId="0" fontId="42" fillId="0" borderId="95" xfId="0" applyFont="1" applyFill="1" applyBorder="1" applyAlignment="1" applyProtection="1">
      <alignment horizontal="left" vertical="center"/>
    </xf>
    <xf numFmtId="0" fontId="42" fillId="0" borderId="96" xfId="0" applyFont="1" applyFill="1" applyBorder="1" applyAlignment="1" applyProtection="1">
      <alignment horizontal="left" vertical="center"/>
    </xf>
    <xf numFmtId="0" fontId="42" fillId="0" borderId="97" xfId="0" applyFont="1" applyFill="1" applyBorder="1" applyAlignment="1" applyProtection="1">
      <alignment horizontal="left" vertical="center"/>
    </xf>
    <xf numFmtId="0" fontId="42" fillId="0" borderId="80" xfId="0" applyFont="1" applyFill="1" applyBorder="1" applyAlignment="1" applyProtection="1">
      <alignment horizontal="left" vertical="center"/>
    </xf>
    <xf numFmtId="0" fontId="42" fillId="0" borderId="93" xfId="0" applyFont="1" applyFill="1" applyBorder="1" applyAlignment="1" applyProtection="1">
      <alignment horizontal="left" vertical="center"/>
    </xf>
    <xf numFmtId="0" fontId="42" fillId="0" borderId="93"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xf>
    <xf numFmtId="0" fontId="42" fillId="0" borderId="80" xfId="0" applyFont="1" applyFill="1" applyBorder="1" applyAlignment="1" applyProtection="1">
      <alignment vertical="center" wrapText="1"/>
    </xf>
    <xf numFmtId="0" fontId="42" fillId="0" borderId="93" xfId="0" applyFont="1" applyFill="1" applyBorder="1" applyAlignment="1" applyProtection="1">
      <alignment vertical="center" wrapText="1"/>
    </xf>
    <xf numFmtId="0" fontId="42" fillId="0" borderId="98" xfId="0" applyFont="1" applyFill="1" applyBorder="1" applyAlignment="1" applyProtection="1">
      <alignment vertical="center"/>
    </xf>
    <xf numFmtId="0" fontId="38" fillId="25" borderId="72" xfId="0" applyFont="1" applyFill="1" applyBorder="1" applyAlignment="1" applyProtection="1">
      <alignment horizontal="center" vertical="center" wrapText="1"/>
    </xf>
    <xf numFmtId="0" fontId="42" fillId="0" borderId="25" xfId="0" applyFont="1" applyFill="1" applyBorder="1" applyAlignment="1" applyProtection="1">
      <alignment horizontal="left" vertical="center"/>
    </xf>
    <xf numFmtId="0" fontId="12" fillId="0" borderId="0" xfId="0" applyFont="1" applyFill="1" applyBorder="1" applyAlignment="1" applyProtection="1">
      <alignment vertical="center"/>
    </xf>
    <xf numFmtId="0" fontId="51" fillId="0" borderId="25" xfId="0" applyFont="1" applyFill="1" applyBorder="1" applyAlignment="1" applyProtection="1">
      <alignment horizontal="left" vertical="center" wrapText="1"/>
    </xf>
    <xf numFmtId="0" fontId="41" fillId="27" borderId="80" xfId="0" applyFont="1" applyFill="1" applyBorder="1" applyAlignment="1" applyProtection="1">
      <alignment vertical="center"/>
    </xf>
    <xf numFmtId="0" fontId="44" fillId="0" borderId="17" xfId="0" applyFont="1" applyFill="1" applyBorder="1" applyAlignment="1" applyProtection="1">
      <alignment vertical="center"/>
    </xf>
    <xf numFmtId="0" fontId="41" fillId="0" borderId="17" xfId="0" applyFont="1" applyFill="1" applyBorder="1" applyAlignment="1" applyProtection="1">
      <alignment vertical="center"/>
    </xf>
    <xf numFmtId="0" fontId="41" fillId="0" borderId="93" xfId="0" applyFont="1" applyFill="1" applyBorder="1" applyAlignment="1" applyProtection="1">
      <alignment vertical="center"/>
    </xf>
    <xf numFmtId="0" fontId="41" fillId="0" borderId="97" xfId="0" applyFont="1" applyFill="1" applyBorder="1" applyAlignment="1" applyProtection="1">
      <alignment vertical="center"/>
    </xf>
    <xf numFmtId="0" fontId="41" fillId="0" borderId="99" xfId="0" applyFont="1" applyFill="1" applyBorder="1" applyAlignment="1" applyProtection="1">
      <alignment vertical="center" wrapText="1"/>
    </xf>
    <xf numFmtId="0" fontId="41" fillId="0" borderId="100" xfId="0" applyFont="1" applyFill="1" applyBorder="1" applyAlignment="1" applyProtection="1">
      <alignment horizontal="left" vertical="center" wrapText="1"/>
    </xf>
    <xf numFmtId="0" fontId="41" fillId="0" borderId="84" xfId="0" applyFont="1" applyFill="1" applyBorder="1" applyAlignment="1" applyProtection="1">
      <alignment horizontal="left" vertical="center" wrapText="1"/>
    </xf>
    <xf numFmtId="0" fontId="41" fillId="0" borderId="101" xfId="0" applyFont="1" applyFill="1" applyBorder="1" applyAlignment="1" applyProtection="1">
      <alignment horizontal="left" vertical="center" wrapText="1"/>
    </xf>
    <xf numFmtId="0" fontId="41" fillId="0" borderId="99" xfId="0" applyFont="1" applyFill="1" applyBorder="1" applyAlignment="1" applyProtection="1">
      <alignment horizontal="left" vertical="center" wrapText="1"/>
    </xf>
    <xf numFmtId="0" fontId="11" fillId="0" borderId="0" xfId="0" applyFont="1" applyFill="1" applyAlignment="1" applyProtection="1">
      <alignment horizontal="left" vertical="center"/>
    </xf>
    <xf numFmtId="0" fontId="37" fillId="27" borderId="25" xfId="0" applyFont="1" applyFill="1" applyBorder="1" applyAlignment="1" applyProtection="1">
      <alignment vertical="center"/>
    </xf>
    <xf numFmtId="0" fontId="37" fillId="0" borderId="80" xfId="0" applyFont="1" applyBorder="1" applyAlignment="1" applyProtection="1">
      <alignment horizontal="left" vertical="center" wrapText="1"/>
    </xf>
    <xf numFmtId="0" fontId="41" fillId="27" borderId="93" xfId="0" applyFont="1" applyFill="1" applyBorder="1" applyAlignment="1" applyProtection="1">
      <alignment horizontal="left" vertical="center"/>
    </xf>
    <xf numFmtId="0" fontId="41" fillId="27" borderId="90" xfId="0" applyFont="1" applyFill="1" applyBorder="1" applyAlignment="1" applyProtection="1">
      <alignment horizontal="left" vertical="center" wrapText="1"/>
    </xf>
    <xf numFmtId="0" fontId="41" fillId="27" borderId="89" xfId="0" applyFont="1" applyFill="1" applyBorder="1" applyAlignment="1" applyProtection="1">
      <alignment horizontal="left" vertical="center" wrapText="1"/>
    </xf>
    <xf numFmtId="0" fontId="41" fillId="0" borderId="25"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0" fontId="42" fillId="0" borderId="90" xfId="0" applyFont="1" applyBorder="1" applyAlignment="1" applyProtection="1">
      <alignment horizontal="left" vertical="center" wrapText="1"/>
    </xf>
    <xf numFmtId="0" fontId="34" fillId="0" borderId="81" xfId="0" applyFont="1" applyFill="1" applyBorder="1" applyProtection="1">
      <alignment vertical="center"/>
    </xf>
    <xf numFmtId="0" fontId="52" fillId="26" borderId="0" xfId="0" applyFont="1" applyFill="1" applyBorder="1" applyAlignment="1" applyProtection="1">
      <alignment vertical="center"/>
      <protection locked="0"/>
    </xf>
    <xf numFmtId="0" fontId="52" fillId="26" borderId="0" xfId="0" applyFont="1" applyFill="1" applyBorder="1" applyAlignment="1" applyProtection="1">
      <alignment vertical="top"/>
      <protection locked="0"/>
    </xf>
    <xf numFmtId="0" fontId="52" fillId="26" borderId="18" xfId="0" applyFont="1" applyFill="1" applyBorder="1" applyAlignment="1" applyProtection="1">
      <alignment vertical="top"/>
      <protection locked="0"/>
    </xf>
    <xf numFmtId="0" fontId="25" fillId="0" borderId="0" xfId="0" applyFont="1" applyFill="1" applyAlignment="1" applyProtection="1">
      <alignment vertical="center"/>
    </xf>
    <xf numFmtId="0" fontId="41" fillId="27" borderId="17" xfId="0" applyFont="1" applyFill="1" applyBorder="1" applyAlignment="1" applyProtection="1">
      <alignment vertical="center"/>
    </xf>
    <xf numFmtId="0" fontId="0" fillId="0" borderId="70" xfId="0" applyFont="1" applyBorder="1" applyProtection="1">
      <alignment vertical="center"/>
    </xf>
    <xf numFmtId="0" fontId="41" fillId="0" borderId="41" xfId="0" applyFont="1" applyFill="1" applyBorder="1" applyAlignment="1" applyProtection="1">
      <alignment vertical="center"/>
    </xf>
    <xf numFmtId="0" fontId="39" fillId="0" borderId="0" xfId="0" applyFont="1" applyFill="1" applyAlignment="1" applyProtection="1">
      <alignment vertical="center"/>
    </xf>
    <xf numFmtId="0" fontId="12" fillId="27" borderId="92" xfId="0" applyFont="1" applyFill="1" applyBorder="1" applyProtection="1">
      <alignment vertical="center"/>
    </xf>
    <xf numFmtId="0" fontId="12" fillId="27" borderId="93" xfId="0" applyFont="1" applyFill="1" applyBorder="1" applyProtection="1">
      <alignment vertical="center"/>
    </xf>
    <xf numFmtId="0" fontId="46" fillId="27" borderId="94" xfId="0" applyFont="1" applyFill="1" applyBorder="1" applyAlignment="1" applyProtection="1">
      <alignment vertical="center" wrapText="1"/>
    </xf>
    <xf numFmtId="0" fontId="47" fillId="0" borderId="18" xfId="0" applyFont="1" applyFill="1" applyBorder="1" applyProtection="1">
      <alignment vertical="center"/>
    </xf>
    <xf numFmtId="0" fontId="38" fillId="25" borderId="93" xfId="0" applyFont="1" applyFill="1" applyBorder="1" applyAlignment="1" applyProtection="1">
      <alignment horizontal="center" vertical="center" wrapText="1"/>
    </xf>
    <xf numFmtId="0" fontId="41" fillId="0" borderId="25" xfId="0" applyFont="1" applyFill="1" applyBorder="1" applyAlignment="1" applyProtection="1">
      <alignment horizontal="center" vertical="center"/>
    </xf>
    <xf numFmtId="0" fontId="41" fillId="0" borderId="89" xfId="0" applyFont="1" applyFill="1" applyBorder="1" applyAlignment="1" applyProtection="1">
      <alignment vertical="center" wrapText="1"/>
    </xf>
    <xf numFmtId="0" fontId="41" fillId="0" borderId="98" xfId="0" applyFont="1" applyFill="1" applyBorder="1" applyAlignment="1" applyProtection="1">
      <alignment vertical="center" wrapText="1"/>
    </xf>
    <xf numFmtId="0" fontId="41" fillId="0" borderId="90" xfId="0" applyFont="1" applyFill="1" applyBorder="1" applyAlignment="1" applyProtection="1">
      <alignment horizontal="left" vertical="center" wrapText="1"/>
    </xf>
    <xf numFmtId="0" fontId="41" fillId="0" borderId="89" xfId="0" applyFont="1" applyFill="1" applyBorder="1" applyAlignment="1" applyProtection="1">
      <alignment horizontal="left" vertical="center" wrapText="1"/>
    </xf>
    <xf numFmtId="0" fontId="39" fillId="0" borderId="81" xfId="0" applyFont="1" applyFill="1" applyBorder="1" applyAlignment="1" applyProtection="1">
      <alignment vertical="center"/>
    </xf>
    <xf numFmtId="0" fontId="39" fillId="27" borderId="18" xfId="0" applyFont="1" applyFill="1" applyBorder="1" applyAlignment="1" applyProtection="1">
      <alignment vertical="center"/>
    </xf>
    <xf numFmtId="0" fontId="41" fillId="0" borderId="53" xfId="0" applyFont="1" applyFill="1" applyBorder="1" applyAlignment="1" applyProtection="1">
      <alignment horizontal="center" vertical="center" wrapText="1"/>
    </xf>
    <xf numFmtId="0" fontId="41" fillId="0" borderId="102" xfId="0" applyFont="1" applyFill="1" applyBorder="1" applyAlignment="1" applyProtection="1">
      <alignment horizontal="center" vertical="center" wrapText="1"/>
    </xf>
    <xf numFmtId="0" fontId="41" fillId="0" borderId="103" xfId="0" applyFont="1" applyFill="1" applyBorder="1" applyAlignment="1" applyProtection="1">
      <alignment horizontal="center" vertical="center" wrapText="1"/>
    </xf>
    <xf numFmtId="0" fontId="41" fillId="0" borderId="104" xfId="0" applyFont="1" applyFill="1" applyBorder="1" applyAlignment="1" applyProtection="1">
      <alignment horizontal="center" vertical="center" wrapText="1"/>
    </xf>
    <xf numFmtId="0" fontId="41" fillId="0" borderId="91" xfId="0" applyFont="1" applyFill="1" applyBorder="1" applyAlignment="1" applyProtection="1">
      <alignment horizontal="center" vertical="center" wrapText="1"/>
    </xf>
    <xf numFmtId="0" fontId="41" fillId="0" borderId="32" xfId="0" applyFont="1" applyFill="1" applyBorder="1" applyAlignment="1" applyProtection="1">
      <alignment horizontal="center" vertical="center" wrapText="1"/>
    </xf>
    <xf numFmtId="49" fontId="41" fillId="28" borderId="31" xfId="0" applyNumberFormat="1" applyFont="1" applyFill="1" applyBorder="1" applyAlignment="1" applyProtection="1">
      <alignment horizontal="center" vertical="center" wrapText="1"/>
    </xf>
    <xf numFmtId="0" fontId="41" fillId="0" borderId="53" xfId="0" applyFont="1" applyFill="1" applyBorder="1" applyAlignment="1" applyProtection="1">
      <alignment horizontal="left" vertical="center" wrapText="1"/>
    </xf>
    <xf numFmtId="0" fontId="41" fillId="0" borderId="105" xfId="0" applyFont="1" applyFill="1" applyBorder="1" applyAlignment="1" applyProtection="1">
      <alignment horizontal="left" vertical="center" wrapText="1"/>
    </xf>
    <xf numFmtId="0" fontId="41" fillId="0" borderId="104" xfId="0" applyFont="1" applyFill="1" applyBorder="1" applyAlignment="1" applyProtection="1">
      <alignment horizontal="left" vertical="center" wrapText="1"/>
    </xf>
    <xf numFmtId="0" fontId="46" fillId="29" borderId="0" xfId="0" applyFont="1" applyFill="1" applyBorder="1" applyAlignment="1" applyProtection="1">
      <alignment horizontal="center" vertical="center"/>
      <protection locked="0"/>
    </xf>
    <xf numFmtId="0" fontId="37" fillId="0" borderId="17" xfId="0" applyFont="1" applyFill="1" applyBorder="1" applyAlignment="1" applyProtection="1">
      <alignment vertical="center"/>
    </xf>
    <xf numFmtId="0" fontId="53" fillId="25" borderId="19" xfId="0" applyFont="1" applyFill="1" applyBorder="1" applyAlignment="1" applyProtection="1">
      <alignment vertical="center"/>
      <protection locked="0"/>
    </xf>
    <xf numFmtId="0" fontId="41" fillId="0" borderId="35" xfId="0" applyFont="1" applyFill="1" applyBorder="1" applyAlignment="1" applyProtection="1">
      <alignment vertical="center"/>
    </xf>
    <xf numFmtId="0" fontId="53" fillId="25" borderId="61" xfId="0" applyFont="1" applyFill="1" applyBorder="1" applyAlignment="1" applyProtection="1">
      <alignment vertical="center"/>
      <protection locked="0"/>
    </xf>
    <xf numFmtId="0" fontId="39" fillId="25" borderId="22" xfId="0" applyFont="1" applyFill="1" applyBorder="1" applyAlignment="1" applyProtection="1">
      <alignment horizontal="left" vertical="center" wrapText="1"/>
      <protection locked="0"/>
    </xf>
    <xf numFmtId="0" fontId="39" fillId="0" borderId="60" xfId="0" applyFont="1" applyFill="1" applyBorder="1" applyAlignment="1" applyProtection="1">
      <alignment vertical="center"/>
    </xf>
    <xf numFmtId="0" fontId="41" fillId="0" borderId="51"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39" fillId="0" borderId="81" xfId="0" applyFont="1" applyFill="1" applyBorder="1" applyAlignment="1" applyProtection="1">
      <alignment vertical="center" wrapText="1"/>
    </xf>
    <xf numFmtId="0" fontId="41" fillId="0" borderId="0" xfId="0" applyFont="1" applyFill="1" applyBorder="1" applyAlignment="1" applyProtection="1">
      <alignment vertical="top"/>
    </xf>
    <xf numFmtId="0" fontId="41" fillId="27" borderId="18" xfId="0" applyFont="1" applyFill="1" applyBorder="1" applyAlignment="1" applyProtection="1">
      <alignment vertical="top"/>
    </xf>
    <xf numFmtId="0" fontId="37" fillId="0" borderId="0" xfId="0" applyFont="1" applyFill="1" applyBorder="1" applyAlignment="1" applyProtection="1">
      <alignment horizontal="center" vertical="center"/>
    </xf>
    <xf numFmtId="0" fontId="37" fillId="0" borderId="19" xfId="0" applyFont="1" applyFill="1" applyBorder="1" applyProtection="1">
      <alignment vertical="center"/>
    </xf>
    <xf numFmtId="0" fontId="39" fillId="26" borderId="21" xfId="0" applyFont="1" applyFill="1" applyBorder="1" applyAlignment="1" applyProtection="1">
      <alignment horizontal="left" vertical="center" wrapText="1" shrinkToFit="1"/>
      <protection locked="0"/>
    </xf>
    <xf numFmtId="0" fontId="41" fillId="0" borderId="20" xfId="0" applyFont="1" applyFill="1" applyBorder="1" applyAlignment="1" applyProtection="1">
      <alignment horizontal="left" vertical="center" shrinkToFit="1"/>
    </xf>
    <xf numFmtId="0" fontId="54" fillId="26" borderId="21" xfId="0" applyFont="1" applyFill="1" applyBorder="1" applyAlignment="1" applyProtection="1">
      <alignment vertical="center"/>
      <protection locked="0"/>
    </xf>
    <xf numFmtId="0" fontId="54" fillId="26" borderId="61" xfId="0" applyFont="1" applyFill="1" applyBorder="1" applyAlignment="1" applyProtection="1">
      <alignment vertical="center"/>
      <protection locked="0"/>
    </xf>
    <xf numFmtId="0" fontId="41" fillId="0" borderId="61" xfId="0" applyFont="1" applyFill="1" applyBorder="1" applyAlignment="1" applyProtection="1">
      <alignment horizontal="left" vertical="center" wrapText="1"/>
    </xf>
    <xf numFmtId="0" fontId="39" fillId="26" borderId="22" xfId="0" applyFont="1" applyFill="1" applyBorder="1" applyAlignment="1" applyProtection="1">
      <alignment horizontal="left" vertical="center" wrapText="1" shrinkToFit="1"/>
      <protection locked="0"/>
    </xf>
    <xf numFmtId="0" fontId="55" fillId="30" borderId="71" xfId="0" applyFont="1" applyFill="1" applyBorder="1" applyAlignment="1" applyProtection="1">
      <alignment horizontal="center" vertical="center" wrapText="1"/>
      <protection locked="0"/>
    </xf>
    <xf numFmtId="0" fontId="55" fillId="30" borderId="72" xfId="0" applyFont="1" applyFill="1" applyBorder="1" applyAlignment="1" applyProtection="1">
      <alignment horizontal="center" vertical="center" wrapText="1"/>
      <protection locked="0"/>
    </xf>
    <xf numFmtId="0" fontId="55" fillId="30" borderId="73" xfId="0" applyFont="1" applyFill="1" applyBorder="1" applyAlignment="1" applyProtection="1">
      <alignment horizontal="center" vertical="center" wrapText="1"/>
      <protection locked="0"/>
    </xf>
    <xf numFmtId="0" fontId="56" fillId="0" borderId="19" xfId="0" applyFont="1" applyFill="1" applyBorder="1" applyProtection="1">
      <alignment vertical="center"/>
    </xf>
    <xf numFmtId="0" fontId="39" fillId="0" borderId="21" xfId="0" applyFont="1" applyFill="1" applyBorder="1" applyAlignment="1" applyProtection="1">
      <alignment horizontal="center" vertical="center" wrapText="1" shrinkToFit="1"/>
    </xf>
    <xf numFmtId="0" fontId="41" fillId="0" borderId="20" xfId="0" applyFont="1" applyFill="1" applyBorder="1" applyAlignment="1" applyProtection="1">
      <alignment horizontal="center" vertical="center" wrapText="1"/>
    </xf>
    <xf numFmtId="0" fontId="57" fillId="31" borderId="61" xfId="0" applyFont="1" applyFill="1" applyBorder="1" applyAlignment="1" applyProtection="1">
      <alignment vertical="center"/>
      <protection locked="0"/>
    </xf>
    <xf numFmtId="0" fontId="39" fillId="31" borderId="40" xfId="0" applyFont="1" applyFill="1" applyBorder="1" applyAlignment="1" applyProtection="1">
      <alignment horizontal="left" vertical="center" wrapText="1" shrinkToFit="1"/>
      <protection locked="0"/>
    </xf>
    <xf numFmtId="0" fontId="41" fillId="0" borderId="14" xfId="0" applyFont="1" applyFill="1" applyBorder="1" applyAlignment="1" applyProtection="1">
      <alignment horizontal="left" vertical="center"/>
    </xf>
    <xf numFmtId="49" fontId="41" fillId="28" borderId="47" xfId="0" applyNumberFormat="1" applyFont="1" applyFill="1" applyBorder="1" applyAlignment="1" applyProtection="1">
      <alignment horizontal="center" vertical="center" wrapText="1"/>
    </xf>
    <xf numFmtId="0" fontId="58" fillId="29" borderId="71" xfId="0" applyFont="1" applyFill="1" applyBorder="1" applyAlignment="1" applyProtection="1">
      <alignment horizontal="center" vertical="center" wrapText="1"/>
      <protection locked="0"/>
    </xf>
    <xf numFmtId="0" fontId="58" fillId="29" borderId="72" xfId="0" applyFont="1" applyFill="1" applyBorder="1" applyAlignment="1" applyProtection="1">
      <alignment horizontal="center" vertical="center" wrapText="1"/>
      <protection locked="0"/>
    </xf>
    <xf numFmtId="0" fontId="58" fillId="29" borderId="106" xfId="0" applyFont="1" applyFill="1" applyBorder="1" applyAlignment="1" applyProtection="1">
      <alignment horizontal="center" vertical="center" wrapText="1"/>
      <protection locked="0"/>
    </xf>
    <xf numFmtId="0" fontId="58" fillId="29" borderId="107" xfId="0" applyFont="1" applyFill="1" applyBorder="1" applyAlignment="1" applyProtection="1">
      <alignment horizontal="center" vertical="center" wrapText="1"/>
      <protection locked="0"/>
    </xf>
    <xf numFmtId="0" fontId="58" fillId="29" borderId="108" xfId="0" applyFont="1" applyFill="1" applyBorder="1" applyAlignment="1" applyProtection="1">
      <alignment horizontal="center" vertical="center" wrapText="1"/>
      <protection locked="0"/>
    </xf>
    <xf numFmtId="0" fontId="58" fillId="29" borderId="109" xfId="0" applyFont="1" applyFill="1" applyBorder="1" applyAlignment="1" applyProtection="1">
      <alignment horizontal="center" vertical="center" wrapText="1"/>
      <protection locked="0"/>
    </xf>
    <xf numFmtId="0" fontId="58" fillId="29" borderId="73" xfId="0" applyFont="1" applyFill="1" applyBorder="1" applyAlignment="1" applyProtection="1">
      <alignment horizontal="center" vertical="center" wrapText="1"/>
      <protection locked="0"/>
    </xf>
    <xf numFmtId="0" fontId="12" fillId="29" borderId="0" xfId="0" applyFont="1" applyFill="1" applyBorder="1" applyAlignment="1" applyProtection="1">
      <alignment horizontal="center" vertical="center"/>
      <protection locked="0"/>
    </xf>
    <xf numFmtId="0" fontId="37" fillId="0" borderId="110" xfId="0" applyFont="1" applyFill="1" applyBorder="1" applyAlignment="1" applyProtection="1">
      <alignment horizontal="center" vertical="center"/>
    </xf>
    <xf numFmtId="0" fontId="37" fillId="0" borderId="32" xfId="0" applyFont="1" applyFill="1" applyBorder="1" applyAlignment="1" applyProtection="1">
      <alignment horizontal="center" vertical="center"/>
    </xf>
    <xf numFmtId="0" fontId="37" fillId="0" borderId="28" xfId="0" applyFont="1" applyFill="1" applyBorder="1" applyAlignment="1" applyProtection="1">
      <alignment horizontal="center" vertical="center" wrapText="1"/>
    </xf>
    <xf numFmtId="0" fontId="37" fillId="0" borderId="91" xfId="0" applyFont="1" applyFill="1" applyBorder="1" applyAlignment="1" applyProtection="1">
      <alignment horizontal="center" vertical="center" wrapText="1"/>
    </xf>
    <xf numFmtId="0" fontId="37" fillId="0" borderId="110" xfId="0" applyFont="1" applyFill="1" applyBorder="1" applyAlignment="1" applyProtection="1">
      <alignment horizontal="center" vertical="center" wrapText="1"/>
    </xf>
    <xf numFmtId="0" fontId="41" fillId="0" borderId="25" xfId="0" applyFont="1" applyFill="1" applyBorder="1" applyAlignment="1" applyProtection="1">
      <alignment vertical="center"/>
    </xf>
    <xf numFmtId="0" fontId="41" fillId="0" borderId="24" xfId="0" applyFont="1" applyFill="1" applyBorder="1" applyAlignment="1" applyProtection="1">
      <alignment vertical="center"/>
    </xf>
    <xf numFmtId="0" fontId="39" fillId="0" borderId="17" xfId="0" applyFont="1" applyFill="1" applyBorder="1" applyAlignment="1" applyProtection="1">
      <alignment vertical="center"/>
    </xf>
    <xf numFmtId="0" fontId="39" fillId="25" borderId="26" xfId="0" applyFont="1" applyFill="1" applyBorder="1" applyAlignment="1" applyProtection="1">
      <alignment horizontal="left" vertical="center"/>
      <protection locked="0"/>
    </xf>
    <xf numFmtId="0" fontId="41" fillId="26" borderId="18" xfId="0" applyFont="1" applyFill="1" applyBorder="1" applyAlignment="1" applyProtection="1">
      <alignment horizontal="left" vertical="center" shrinkToFit="1"/>
      <protection locked="0"/>
    </xf>
    <xf numFmtId="0" fontId="37" fillId="0" borderId="111" xfId="0" applyFont="1" applyFill="1" applyBorder="1" applyProtection="1">
      <alignment vertical="center"/>
    </xf>
    <xf numFmtId="0" fontId="39" fillId="26" borderId="14" xfId="0" applyFont="1" applyFill="1" applyBorder="1" applyAlignment="1" applyProtection="1">
      <alignment horizontal="left" vertical="center" wrapText="1" shrinkToFit="1"/>
      <protection locked="0"/>
    </xf>
    <xf numFmtId="0" fontId="41" fillId="0" borderId="25" xfId="0" applyFont="1" applyFill="1" applyBorder="1" applyAlignment="1" applyProtection="1">
      <alignment horizontal="left" vertical="center" shrinkToFit="1"/>
    </xf>
    <xf numFmtId="0" fontId="39" fillId="26" borderId="26" xfId="0" applyFont="1" applyFill="1" applyBorder="1" applyAlignment="1" applyProtection="1">
      <alignment horizontal="left" vertical="center" wrapText="1" shrinkToFit="1"/>
      <protection locked="0"/>
    </xf>
    <xf numFmtId="0" fontId="41" fillId="0" borderId="92" xfId="0" applyFont="1" applyFill="1" applyBorder="1" applyAlignment="1" applyProtection="1">
      <alignment horizontal="left" vertical="center"/>
    </xf>
    <xf numFmtId="0" fontId="41" fillId="0" borderId="93" xfId="0" applyFont="1" applyFill="1" applyBorder="1" applyAlignment="1" applyProtection="1">
      <alignment horizontal="left" vertical="center" wrapText="1"/>
    </xf>
    <xf numFmtId="0" fontId="41" fillId="0" borderId="94" xfId="0" applyFont="1" applyFill="1" applyBorder="1" applyAlignment="1" applyProtection="1">
      <alignment vertical="center"/>
    </xf>
    <xf numFmtId="0" fontId="39" fillId="0" borderId="14" xfId="0" applyFont="1" applyFill="1" applyBorder="1" applyAlignment="1" applyProtection="1">
      <alignment horizontal="center" vertical="center" shrinkToFit="1"/>
    </xf>
    <xf numFmtId="0" fontId="39" fillId="31" borderId="43" xfId="0" applyFont="1" applyFill="1" applyBorder="1" applyAlignment="1" applyProtection="1">
      <alignment horizontal="left" vertical="center" wrapText="1" shrinkToFit="1"/>
      <protection locked="0"/>
    </xf>
    <xf numFmtId="49" fontId="41" fillId="28" borderId="26" xfId="0" applyNumberFormat="1" applyFont="1" applyFill="1" applyBorder="1" applyAlignment="1" applyProtection="1">
      <alignment horizontal="center" vertical="center" wrapText="1"/>
    </xf>
    <xf numFmtId="0" fontId="39" fillId="27" borderId="92" xfId="0" applyFont="1" applyFill="1" applyBorder="1" applyAlignment="1" applyProtection="1">
      <alignment horizontal="left" vertical="center" wrapText="1"/>
    </xf>
    <xf numFmtId="0" fontId="39" fillId="27" borderId="93" xfId="0" applyFont="1" applyFill="1" applyBorder="1" applyAlignment="1" applyProtection="1">
      <alignment vertical="center" wrapText="1"/>
    </xf>
    <xf numFmtId="0" fontId="39" fillId="27" borderId="98" xfId="0" applyFont="1" applyFill="1" applyBorder="1" applyAlignment="1" applyProtection="1">
      <alignment vertical="center" wrapText="1"/>
    </xf>
    <xf numFmtId="0" fontId="39" fillId="27" borderId="80" xfId="0" applyFont="1" applyFill="1" applyBorder="1" applyAlignment="1" applyProtection="1">
      <alignment vertical="center" wrapText="1"/>
    </xf>
    <xf numFmtId="0" fontId="39" fillId="27" borderId="98" xfId="0" applyFont="1" applyFill="1" applyBorder="1" applyAlignment="1" applyProtection="1">
      <alignment horizontal="left" vertical="center" wrapText="1"/>
    </xf>
    <xf numFmtId="0" fontId="39" fillId="27" borderId="80" xfId="0" applyFont="1" applyFill="1" applyBorder="1" applyAlignment="1" applyProtection="1">
      <alignment horizontal="left" vertical="center" wrapText="1"/>
    </xf>
    <xf numFmtId="0" fontId="39" fillId="27" borderId="93" xfId="0" applyFont="1" applyFill="1" applyBorder="1" applyAlignment="1" applyProtection="1">
      <alignment horizontal="left" vertical="center" wrapText="1"/>
    </xf>
    <xf numFmtId="0" fontId="39" fillId="27" borderId="94" xfId="0" applyFont="1" applyFill="1" applyBorder="1" applyAlignment="1" applyProtection="1">
      <alignment horizontal="left" vertical="center" wrapText="1"/>
    </xf>
    <xf numFmtId="0" fontId="37" fillId="0" borderId="80" xfId="0" applyFont="1" applyFill="1" applyBorder="1" applyAlignment="1" applyProtection="1">
      <alignment horizontal="left" vertical="center"/>
    </xf>
    <xf numFmtId="0" fontId="37" fillId="0" borderId="14" xfId="0" applyFont="1" applyFill="1" applyBorder="1" applyAlignment="1" applyProtection="1">
      <alignment horizontal="left" vertical="center" wrapText="1"/>
    </xf>
    <xf numFmtId="0" fontId="37" fillId="0" borderId="89" xfId="0" applyFont="1" applyFill="1" applyBorder="1" applyProtection="1">
      <alignment vertical="center"/>
    </xf>
    <xf numFmtId="0" fontId="37" fillId="0" borderId="60" xfId="0" applyFont="1" applyFill="1" applyBorder="1" applyAlignment="1" applyProtection="1">
      <alignment horizontal="left" vertical="center"/>
    </xf>
    <xf numFmtId="0" fontId="37" fillId="0" borderId="51" xfId="0" applyFont="1" applyFill="1" applyBorder="1" applyAlignment="1" applyProtection="1">
      <alignment horizontal="left" vertical="center"/>
    </xf>
    <xf numFmtId="0" fontId="37" fillId="0" borderId="14" xfId="0" applyFont="1" applyFill="1" applyBorder="1" applyAlignment="1" applyProtection="1">
      <alignment horizontal="left" vertical="center"/>
    </xf>
    <xf numFmtId="0" fontId="37" fillId="0" borderId="31" xfId="0" applyFont="1" applyFill="1" applyBorder="1" applyAlignment="1" applyProtection="1">
      <alignment horizontal="center" vertical="center"/>
    </xf>
    <xf numFmtId="0" fontId="42" fillId="0" borderId="25" xfId="0" applyFont="1" applyFill="1" applyBorder="1" applyAlignment="1" applyProtection="1">
      <alignment vertical="center"/>
    </xf>
    <xf numFmtId="0" fontId="37" fillId="0" borderId="24" xfId="0" applyFont="1" applyFill="1" applyBorder="1" applyAlignment="1" applyProtection="1">
      <alignment vertical="center"/>
    </xf>
    <xf numFmtId="0" fontId="37" fillId="0" borderId="24" xfId="0" applyFont="1" applyFill="1" applyBorder="1" applyProtection="1">
      <alignment vertical="center"/>
    </xf>
    <xf numFmtId="0" fontId="34" fillId="0" borderId="94" xfId="0" applyFont="1" applyFill="1" applyBorder="1" applyProtection="1">
      <alignment vertical="center"/>
    </xf>
    <xf numFmtId="0" fontId="37" fillId="0" borderId="89" xfId="0" applyNumberFormat="1" applyFont="1" applyFill="1" applyBorder="1" applyAlignment="1" applyProtection="1">
      <alignment vertical="center"/>
    </xf>
    <xf numFmtId="0" fontId="41" fillId="30" borderId="24" xfId="0" applyFont="1" applyFill="1" applyBorder="1" applyAlignment="1" applyProtection="1">
      <alignment horizontal="center" vertical="center"/>
      <protection locked="0"/>
    </xf>
    <xf numFmtId="0" fontId="39" fillId="0" borderId="94" xfId="0" applyFont="1" applyFill="1" applyBorder="1" applyAlignment="1" applyProtection="1">
      <alignment vertical="center"/>
    </xf>
    <xf numFmtId="0" fontId="37" fillId="31" borderId="24" xfId="0" applyFont="1" applyFill="1" applyBorder="1" applyAlignment="1" applyProtection="1">
      <alignment horizontal="center" vertical="center"/>
      <protection locked="0"/>
    </xf>
    <xf numFmtId="0" fontId="39" fillId="0" borderId="32" xfId="0" applyFont="1" applyFill="1" applyBorder="1" applyAlignment="1" applyProtection="1">
      <alignment horizontal="center" vertical="center" shrinkToFit="1"/>
    </xf>
    <xf numFmtId="0" fontId="41" fillId="0" borderId="31" xfId="0" applyFont="1" applyFill="1" applyBorder="1" applyAlignment="1" applyProtection="1">
      <alignment horizontal="center" vertical="center" wrapText="1"/>
    </xf>
    <xf numFmtId="0" fontId="40" fillId="0" borderId="0" xfId="0" applyFont="1" applyFill="1" applyBorder="1" applyAlignment="1" applyProtection="1"/>
    <xf numFmtId="0" fontId="53" fillId="25" borderId="24" xfId="0" applyFont="1" applyFill="1" applyBorder="1" applyAlignment="1" applyProtection="1">
      <alignment vertical="center"/>
      <protection locked="0"/>
    </xf>
    <xf numFmtId="0" fontId="54" fillId="26" borderId="14" xfId="0" applyFont="1" applyFill="1" applyBorder="1" applyAlignment="1" applyProtection="1">
      <alignment vertical="center"/>
      <protection locked="0"/>
    </xf>
    <xf numFmtId="0" fontId="41" fillId="26" borderId="94" xfId="0" applyFont="1" applyFill="1" applyBorder="1" applyAlignment="1" applyProtection="1">
      <alignment horizontal="center" vertical="center" shrinkToFit="1"/>
      <protection locked="0"/>
    </xf>
    <xf numFmtId="0" fontId="57" fillId="31" borderId="14" xfId="0" applyFont="1" applyFill="1" applyBorder="1" applyAlignment="1" applyProtection="1">
      <alignment vertical="center"/>
      <protection locked="0"/>
    </xf>
    <xf numFmtId="0" fontId="57" fillId="31" borderId="25" xfId="0" applyFont="1" applyFill="1" applyBorder="1" applyAlignment="1" applyProtection="1">
      <alignment vertical="center"/>
      <protection locked="0"/>
    </xf>
    <xf numFmtId="0" fontId="41" fillId="0" borderId="103" xfId="0" applyFont="1" applyFill="1" applyBorder="1" applyAlignment="1" applyProtection="1">
      <alignment horizontal="left" vertical="center" wrapText="1"/>
    </xf>
    <xf numFmtId="0" fontId="41" fillId="0" borderId="102" xfId="0" applyFont="1" applyFill="1" applyBorder="1" applyAlignment="1" applyProtection="1">
      <alignment horizontal="left" vertical="center" wrapText="1"/>
    </xf>
    <xf numFmtId="0" fontId="41" fillId="0" borderId="14" xfId="0" applyFont="1" applyFill="1" applyBorder="1" applyAlignment="1" applyProtection="1">
      <alignment horizontal="center" vertical="center" shrinkToFit="1"/>
    </xf>
    <xf numFmtId="0" fontId="41" fillId="0" borderId="25" xfId="0" applyFont="1" applyFill="1" applyBorder="1" applyAlignment="1" applyProtection="1">
      <alignment horizontal="center" vertical="center" shrinkToFit="1"/>
    </xf>
    <xf numFmtId="0" fontId="37" fillId="0" borderId="10" xfId="0" applyFont="1" applyFill="1" applyBorder="1" applyAlignment="1" applyProtection="1">
      <alignment horizontal="center" vertical="center" shrinkToFit="1"/>
    </xf>
    <xf numFmtId="0" fontId="53" fillId="25" borderId="112" xfId="0" applyFont="1" applyFill="1" applyBorder="1" applyAlignment="1" applyProtection="1">
      <alignment horizontal="center" vertical="center"/>
      <protection locked="0"/>
    </xf>
    <xf numFmtId="0" fontId="53" fillId="25" borderId="113" xfId="0" applyFont="1" applyFill="1" applyBorder="1" applyAlignment="1" applyProtection="1">
      <alignment horizontal="center" vertical="center"/>
      <protection locked="0"/>
    </xf>
    <xf numFmtId="0" fontId="53" fillId="25" borderId="114" xfId="0" applyFont="1" applyFill="1" applyBorder="1" applyAlignment="1" applyProtection="1">
      <alignment horizontal="center" vertical="center"/>
      <protection locked="0"/>
    </xf>
    <xf numFmtId="0" fontId="53" fillId="25" borderId="115" xfId="0" applyFont="1" applyFill="1" applyBorder="1" applyAlignment="1" applyProtection="1">
      <alignment horizontal="center" vertical="center"/>
      <protection locked="0"/>
    </xf>
    <xf numFmtId="0" fontId="53" fillId="25" borderId="116" xfId="0" applyFont="1" applyFill="1" applyBorder="1" applyAlignment="1" applyProtection="1">
      <alignment horizontal="center" vertical="center"/>
      <protection locked="0"/>
    </xf>
    <xf numFmtId="0" fontId="53" fillId="25" borderId="117" xfId="0" applyFont="1" applyFill="1" applyBorder="1" applyAlignment="1" applyProtection="1">
      <alignment vertical="center"/>
      <protection locked="0"/>
    </xf>
    <xf numFmtId="0" fontId="53" fillId="25" borderId="118" xfId="0" applyFont="1" applyFill="1" applyBorder="1" applyAlignment="1" applyProtection="1">
      <alignment vertical="center"/>
      <protection locked="0"/>
    </xf>
    <xf numFmtId="0" fontId="59" fillId="25" borderId="116" xfId="0" applyFont="1" applyFill="1" applyBorder="1" applyAlignment="1" applyProtection="1">
      <alignment horizontal="center" vertical="center"/>
      <protection locked="0"/>
    </xf>
    <xf numFmtId="0" fontId="37" fillId="0" borderId="104" xfId="0" applyFont="1" applyFill="1" applyBorder="1" applyAlignment="1" applyProtection="1">
      <alignment horizontal="center" vertical="center"/>
    </xf>
    <xf numFmtId="0" fontId="37" fillId="0" borderId="25" xfId="0" applyFont="1" applyFill="1" applyBorder="1" applyAlignment="1" applyProtection="1">
      <alignment horizontal="center" vertical="center" shrinkToFit="1"/>
    </xf>
    <xf numFmtId="0" fontId="38" fillId="25" borderId="119" xfId="0" applyFont="1" applyFill="1" applyBorder="1" applyAlignment="1" applyProtection="1">
      <alignment horizontal="center" vertical="center" wrapText="1"/>
    </xf>
    <xf numFmtId="0" fontId="37" fillId="27" borderId="80" xfId="0" applyFont="1" applyFill="1" applyBorder="1" applyAlignment="1" applyProtection="1">
      <alignment vertical="center"/>
    </xf>
    <xf numFmtId="0" fontId="60" fillId="25" borderId="0" xfId="0" applyFont="1" applyFill="1" applyBorder="1" applyAlignment="1" applyProtection="1">
      <alignment vertical="center"/>
      <protection locked="0"/>
    </xf>
    <xf numFmtId="0" fontId="41" fillId="0" borderId="49" xfId="0" applyFont="1" applyFill="1" applyBorder="1" applyAlignment="1" applyProtection="1">
      <alignment horizontal="center" vertical="center"/>
      <protection locked="0"/>
    </xf>
    <xf numFmtId="0" fontId="61" fillId="0" borderId="120" xfId="0" applyFont="1" applyFill="1" applyBorder="1" applyAlignment="1" applyProtection="1">
      <alignment horizontal="center" vertical="center"/>
    </xf>
    <xf numFmtId="0" fontId="61" fillId="0" borderId="121" xfId="0" applyFont="1" applyFill="1" applyBorder="1" applyAlignment="1" applyProtection="1">
      <alignment horizontal="center" vertical="center"/>
    </xf>
    <xf numFmtId="0" fontId="61" fillId="0" borderId="99" xfId="0" applyFont="1" applyFill="1" applyBorder="1" applyAlignment="1" applyProtection="1">
      <alignment horizontal="center" vertical="center"/>
    </xf>
    <xf numFmtId="0" fontId="61" fillId="0" borderId="122" xfId="0" applyFont="1" applyFill="1" applyBorder="1" applyAlignment="1" applyProtection="1">
      <alignment horizontal="center" vertical="center"/>
    </xf>
    <xf numFmtId="0" fontId="61" fillId="0" borderId="123" xfId="0" applyFont="1" applyFill="1" applyBorder="1" applyAlignment="1" applyProtection="1">
      <alignment horizontal="center" vertical="center"/>
    </xf>
    <xf numFmtId="0" fontId="61" fillId="0" borderId="124" xfId="0" applyFont="1" applyFill="1" applyBorder="1" applyAlignment="1" applyProtection="1">
      <alignment horizontal="center" vertical="center"/>
    </xf>
    <xf numFmtId="0" fontId="61" fillId="0" borderId="125" xfId="0" applyFont="1" applyFill="1" applyBorder="1" applyAlignment="1" applyProtection="1">
      <alignment horizontal="center" vertical="center"/>
    </xf>
    <xf numFmtId="0" fontId="12" fillId="27" borderId="25" xfId="0" applyFont="1" applyFill="1" applyBorder="1" applyAlignment="1" applyProtection="1">
      <alignment vertical="center"/>
    </xf>
    <xf numFmtId="0" fontId="55" fillId="26" borderId="0" xfId="0" applyFont="1" applyFill="1" applyBorder="1" applyAlignment="1" applyProtection="1">
      <alignment vertical="center"/>
      <protection locked="0"/>
    </xf>
    <xf numFmtId="0" fontId="37" fillId="27" borderId="17" xfId="0" applyFont="1" applyFill="1" applyBorder="1" applyAlignment="1" applyProtection="1">
      <alignment vertical="center"/>
    </xf>
    <xf numFmtId="0" fontId="57" fillId="31" borderId="0" xfId="0" applyFont="1" applyFill="1" applyBorder="1" applyAlignment="1" applyProtection="1">
      <alignment vertical="center"/>
      <protection locked="0"/>
    </xf>
    <xf numFmtId="0" fontId="37" fillId="0" borderId="10" xfId="0" applyFont="1" applyFill="1" applyBorder="1" applyProtection="1">
      <alignment vertical="center"/>
    </xf>
    <xf numFmtId="0" fontId="40" fillId="26" borderId="82" xfId="0" applyFont="1" applyFill="1" applyBorder="1" applyAlignment="1" applyProtection="1">
      <alignment horizontal="center" vertical="center"/>
      <protection locked="0"/>
    </xf>
    <xf numFmtId="0" fontId="37" fillId="0" borderId="14" xfId="0" applyFont="1" applyFill="1" applyBorder="1" applyAlignment="1" applyProtection="1">
      <alignment vertical="center"/>
    </xf>
    <xf numFmtId="0" fontId="41" fillId="0" borderId="50" xfId="0" applyFont="1" applyFill="1" applyBorder="1" applyAlignment="1" applyProtection="1">
      <alignment horizontal="center" vertical="center"/>
      <protection locked="0"/>
    </xf>
    <xf numFmtId="0" fontId="41" fillId="0" borderId="126" xfId="0" applyFont="1" applyFill="1" applyBorder="1" applyAlignment="1" applyProtection="1">
      <alignment vertical="center" wrapText="1"/>
    </xf>
    <xf numFmtId="0" fontId="41" fillId="0" borderId="100" xfId="0" applyFont="1" applyFill="1" applyBorder="1" applyAlignment="1" applyProtection="1">
      <alignment vertical="center" wrapText="1"/>
    </xf>
    <xf numFmtId="0" fontId="37" fillId="25" borderId="10" xfId="0" applyFont="1" applyFill="1" applyBorder="1" applyAlignment="1" applyProtection="1">
      <alignment horizontal="left" vertical="center" wrapText="1" shrinkToFit="1"/>
      <protection locked="0"/>
    </xf>
    <xf numFmtId="0" fontId="41" fillId="0" borderId="100" xfId="0" applyFont="1" applyFill="1" applyBorder="1" applyAlignment="1" applyProtection="1">
      <alignment vertical="center"/>
    </xf>
    <xf numFmtId="0" fontId="39" fillId="25" borderId="47" xfId="0" applyFont="1" applyFill="1" applyBorder="1" applyAlignment="1" applyProtection="1">
      <alignment horizontal="left" vertical="center" wrapText="1" shrinkToFit="1"/>
      <protection locked="0"/>
    </xf>
    <xf numFmtId="0" fontId="39" fillId="0" borderId="127" xfId="0" applyFont="1" applyFill="1" applyBorder="1" applyAlignment="1" applyProtection="1">
      <alignment vertical="center" wrapText="1"/>
    </xf>
    <xf numFmtId="0" fontId="39" fillId="0" borderId="96" xfId="0" applyFont="1" applyFill="1" applyBorder="1" applyAlignment="1" applyProtection="1">
      <alignment horizontal="left" vertical="center" wrapText="1"/>
    </xf>
    <xf numFmtId="0" fontId="39" fillId="0" borderId="128" xfId="0" applyFont="1" applyFill="1" applyBorder="1" applyAlignment="1" applyProtection="1">
      <alignment horizontal="left" vertical="center" wrapText="1"/>
    </xf>
    <xf numFmtId="0" fontId="39" fillId="0" borderId="0" xfId="0" applyFont="1" applyFill="1" applyBorder="1" applyProtection="1">
      <alignment vertical="center"/>
    </xf>
    <xf numFmtId="0" fontId="37" fillId="0" borderId="25" xfId="0" applyFont="1" applyFill="1" applyBorder="1" applyProtection="1">
      <alignment vertical="center"/>
    </xf>
    <xf numFmtId="0" fontId="38" fillId="26" borderId="72" xfId="0" applyFont="1" applyFill="1" applyBorder="1" applyAlignment="1" applyProtection="1">
      <alignment horizontal="center" vertical="center" wrapText="1"/>
    </xf>
    <xf numFmtId="0" fontId="41" fillId="0" borderId="81" xfId="0" applyFont="1" applyFill="1" applyBorder="1" applyAlignment="1" applyProtection="1">
      <alignment vertical="center" wrapText="1"/>
    </xf>
    <xf numFmtId="0" fontId="37" fillId="25" borderId="25" xfId="0" applyFont="1" applyFill="1" applyBorder="1" applyAlignment="1" applyProtection="1">
      <alignment horizontal="left" vertical="center" wrapText="1" shrinkToFit="1"/>
      <protection locked="0"/>
    </xf>
    <xf numFmtId="0" fontId="62" fillId="0" borderId="0" xfId="0" applyFont="1" applyFill="1" applyBorder="1" applyAlignment="1" applyProtection="1">
      <alignment vertical="center" wrapText="1"/>
    </xf>
    <xf numFmtId="0" fontId="39" fillId="25" borderId="26" xfId="0" applyFont="1" applyFill="1" applyBorder="1" applyAlignment="1" applyProtection="1">
      <alignment horizontal="left" vertical="center" wrapText="1" shrinkToFit="1"/>
      <protection locked="0"/>
    </xf>
    <xf numFmtId="0" fontId="39" fillId="0" borderId="92" xfId="0" applyFont="1" applyFill="1" applyBorder="1" applyAlignment="1" applyProtection="1">
      <alignment vertical="center" wrapText="1"/>
    </xf>
    <xf numFmtId="0" fontId="39" fillId="0" borderId="93" xfId="0" applyFont="1" applyFill="1" applyBorder="1" applyAlignment="1" applyProtection="1">
      <alignment horizontal="left" vertical="center" wrapText="1"/>
    </xf>
    <xf numFmtId="0" fontId="39" fillId="0" borderId="94" xfId="0" applyFont="1" applyFill="1" applyBorder="1" applyAlignment="1" applyProtection="1">
      <alignment horizontal="left" vertical="center" wrapText="1"/>
    </xf>
    <xf numFmtId="0" fontId="37" fillId="0" borderId="24" xfId="0" applyFont="1" applyFill="1" applyBorder="1" applyAlignment="1" applyProtection="1">
      <alignment horizontal="center" vertical="center"/>
    </xf>
    <xf numFmtId="0" fontId="41" fillId="26" borderId="50" xfId="0" applyFont="1" applyFill="1" applyBorder="1" applyAlignment="1" applyProtection="1">
      <alignment horizontal="center" vertical="center"/>
      <protection locked="0"/>
    </xf>
    <xf numFmtId="0" fontId="41" fillId="31" borderId="5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wrapText="1"/>
    </xf>
    <xf numFmtId="0" fontId="38" fillId="26" borderId="93" xfId="0" applyFont="1" applyFill="1" applyBorder="1" applyAlignment="1" applyProtection="1">
      <alignment horizontal="center" vertical="center" wrapText="1"/>
    </xf>
    <xf numFmtId="0" fontId="42" fillId="0" borderId="31" xfId="0" applyFont="1" applyFill="1" applyBorder="1" applyAlignment="1" applyProtection="1">
      <alignment vertical="center"/>
    </xf>
    <xf numFmtId="0" fontId="42" fillId="0" borderId="31" xfId="0" applyFont="1" applyFill="1" applyBorder="1" applyAlignment="1" applyProtection="1">
      <alignment horizontal="left" vertical="center"/>
    </xf>
    <xf numFmtId="0" fontId="0" fillId="28" borderId="31" xfId="0" applyFont="1" applyFill="1" applyBorder="1" applyAlignment="1" applyProtection="1">
      <alignment horizontal="center" vertical="center"/>
    </xf>
    <xf numFmtId="0" fontId="53" fillId="25" borderId="14" xfId="0" applyFont="1" applyFill="1" applyBorder="1" applyAlignment="1" applyProtection="1">
      <alignment vertical="center"/>
      <protection locked="0"/>
    </xf>
    <xf numFmtId="0" fontId="41" fillId="25" borderId="50" xfId="0" applyNumberFormat="1" applyFont="1" applyFill="1" applyBorder="1" applyAlignment="1" applyProtection="1">
      <alignment horizontal="center" vertical="center"/>
      <protection locked="0"/>
    </xf>
    <xf numFmtId="0" fontId="55" fillId="26" borderId="14" xfId="0" applyFont="1" applyFill="1" applyBorder="1" applyAlignment="1" applyProtection="1">
      <alignment vertical="center"/>
      <protection locked="0"/>
    </xf>
    <xf numFmtId="179" fontId="34" fillId="0" borderId="10" xfId="95" applyNumberFormat="1" applyFont="1" applyFill="1" applyBorder="1" applyAlignment="1" applyProtection="1">
      <alignment horizontal="right" vertical="center"/>
    </xf>
    <xf numFmtId="0" fontId="42" fillId="28" borderId="10" xfId="0" applyFont="1" applyFill="1" applyBorder="1" applyAlignment="1" applyProtection="1">
      <alignment horizontal="center" vertical="center"/>
    </xf>
    <xf numFmtId="179" fontId="34" fillId="0" borderId="41" xfId="95" applyNumberFormat="1" applyFont="1" applyFill="1" applyBorder="1" applyAlignment="1" applyProtection="1">
      <alignment horizontal="right" vertical="center"/>
    </xf>
    <xf numFmtId="179" fontId="34" fillId="25" borderId="49" xfId="95" applyNumberFormat="1" applyFont="1" applyFill="1" applyBorder="1" applyAlignment="1" applyProtection="1">
      <alignment horizontal="right" vertical="center"/>
      <protection locked="0"/>
    </xf>
    <xf numFmtId="0" fontId="37" fillId="25" borderId="24" xfId="0" applyFont="1" applyFill="1" applyBorder="1" applyAlignment="1" applyProtection="1">
      <alignment horizontal="center" vertical="center"/>
      <protection locked="0"/>
    </xf>
    <xf numFmtId="0" fontId="41" fillId="0" borderId="14" xfId="0" applyFont="1" applyFill="1" applyBorder="1" applyAlignment="1" applyProtection="1">
      <alignment vertical="center"/>
    </xf>
    <xf numFmtId="0" fontId="37" fillId="27" borderId="25" xfId="0" applyFont="1" applyFill="1" applyBorder="1" applyAlignment="1" applyProtection="1">
      <alignment horizontal="center" vertical="center"/>
    </xf>
    <xf numFmtId="0" fontId="41" fillId="0" borderId="31" xfId="0" applyFont="1" applyFill="1" applyBorder="1" applyAlignment="1" applyProtection="1">
      <alignment horizontal="left" vertical="center" shrinkToFit="1"/>
    </xf>
    <xf numFmtId="0" fontId="41" fillId="0" borderId="50" xfId="0" applyFont="1" applyFill="1" applyBorder="1" applyAlignment="1" applyProtection="1">
      <alignment horizontal="center" vertical="center"/>
    </xf>
    <xf numFmtId="179" fontId="34" fillId="0" borderId="25" xfId="95" applyNumberFormat="1" applyFont="1" applyFill="1" applyBorder="1" applyAlignment="1" applyProtection="1">
      <alignment horizontal="right" vertical="center"/>
    </xf>
    <xf numFmtId="0" fontId="42" fillId="28" borderId="25" xfId="0" applyFont="1" applyFill="1" applyBorder="1" applyAlignment="1" applyProtection="1">
      <alignment horizontal="center" vertical="center"/>
    </xf>
    <xf numFmtId="179" fontId="34" fillId="0" borderId="17" xfId="95" applyNumberFormat="1" applyFont="1" applyFill="1" applyBorder="1" applyAlignment="1" applyProtection="1">
      <alignment horizontal="right" vertical="center"/>
    </xf>
    <xf numFmtId="179" fontId="34" fillId="25" borderId="50" xfId="95" applyNumberFormat="1" applyFont="1" applyFill="1" applyBorder="1" applyAlignment="1" applyProtection="1">
      <alignment horizontal="right" vertical="center"/>
      <protection locked="0"/>
    </xf>
    <xf numFmtId="0" fontId="37" fillId="26" borderId="10" xfId="0" applyFont="1" applyFill="1" applyBorder="1" applyAlignment="1" applyProtection="1">
      <alignment horizontal="left" vertical="center" shrinkToFit="1"/>
      <protection locked="0"/>
    </xf>
    <xf numFmtId="0" fontId="46" fillId="0" borderId="0" xfId="0" applyFont="1" applyFill="1" applyBorder="1" applyAlignment="1" applyProtection="1">
      <alignment vertical="center" shrinkToFit="1"/>
    </xf>
    <xf numFmtId="0" fontId="38" fillId="0" borderId="0" xfId="0" applyFont="1" applyFill="1" applyBorder="1" applyAlignment="1" applyProtection="1">
      <alignment horizontal="center" vertical="center"/>
    </xf>
    <xf numFmtId="0" fontId="47" fillId="0" borderId="18" xfId="0" applyFont="1" applyFill="1" applyBorder="1" applyAlignment="1" applyProtection="1">
      <alignment vertical="center"/>
    </xf>
    <xf numFmtId="0" fontId="47" fillId="0" borderId="0" xfId="0" applyFont="1" applyFill="1" applyBorder="1" applyAlignment="1" applyProtection="1">
      <alignment vertical="center"/>
    </xf>
    <xf numFmtId="0" fontId="39" fillId="27" borderId="31" xfId="0" applyFont="1" applyFill="1" applyBorder="1" applyAlignment="1" applyProtection="1">
      <alignment vertical="center"/>
    </xf>
    <xf numFmtId="0" fontId="41" fillId="27" borderId="103" xfId="0" applyFont="1" applyFill="1" applyBorder="1" applyAlignment="1" applyProtection="1">
      <alignment horizontal="left" vertical="center" wrapText="1"/>
    </xf>
    <xf numFmtId="0" fontId="41" fillId="27" borderId="102" xfId="0" applyFont="1" applyFill="1" applyBorder="1" applyAlignment="1" applyProtection="1">
      <alignment horizontal="left" vertical="center" wrapText="1"/>
    </xf>
    <xf numFmtId="0" fontId="37" fillId="26" borderId="25" xfId="0" applyFont="1" applyFill="1" applyBorder="1" applyAlignment="1" applyProtection="1">
      <alignment horizontal="left" vertical="center" shrinkToFit="1"/>
      <protection locked="0"/>
    </xf>
    <xf numFmtId="0" fontId="47" fillId="0" borderId="18"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177" fontId="37" fillId="27" borderId="41" xfId="0" applyNumberFormat="1" applyFont="1" applyFill="1" applyBorder="1" applyAlignment="1" applyProtection="1">
      <alignment vertical="center"/>
    </xf>
    <xf numFmtId="0" fontId="63" fillId="25" borderId="0" xfId="0" applyFont="1" applyFill="1" applyBorder="1" applyAlignment="1" applyProtection="1">
      <alignment vertical="center"/>
      <protection locked="0"/>
    </xf>
    <xf numFmtId="177" fontId="37" fillId="27" borderId="10" xfId="0" applyNumberFormat="1" applyFont="1" applyFill="1" applyBorder="1" applyAlignment="1" applyProtection="1">
      <alignment vertical="center"/>
    </xf>
    <xf numFmtId="0" fontId="41" fillId="28" borderId="60" xfId="0" applyFont="1" applyFill="1" applyBorder="1" applyAlignment="1" applyProtection="1">
      <alignment horizontal="center" vertical="center" wrapText="1"/>
    </xf>
    <xf numFmtId="177" fontId="64" fillId="32" borderId="34" xfId="0" applyNumberFormat="1" applyFont="1" applyFill="1" applyBorder="1" applyAlignment="1" applyProtection="1">
      <alignment horizontal="center" vertical="center"/>
      <protection locked="0"/>
    </xf>
    <xf numFmtId="180" fontId="37" fillId="26" borderId="37" xfId="0" applyNumberFormat="1" applyFont="1" applyFill="1" applyBorder="1" applyAlignment="1" applyProtection="1">
      <alignment vertical="center"/>
      <protection locked="0"/>
    </xf>
    <xf numFmtId="180" fontId="37" fillId="26" borderId="35" xfId="0" applyNumberFormat="1" applyFont="1" applyFill="1" applyBorder="1" applyAlignment="1" applyProtection="1">
      <alignment horizontal="right" vertical="center"/>
      <protection locked="0"/>
    </xf>
    <xf numFmtId="180" fontId="37" fillId="26" borderId="21" xfId="0" applyNumberFormat="1" applyFont="1" applyFill="1" applyBorder="1" applyAlignment="1" applyProtection="1">
      <alignment horizontal="right" vertical="center"/>
      <protection locked="0"/>
    </xf>
    <xf numFmtId="38" fontId="37" fillId="27" borderId="61" xfId="95" applyFont="1" applyFill="1" applyBorder="1" applyAlignment="1" applyProtection="1">
      <alignment vertical="center"/>
    </xf>
    <xf numFmtId="177" fontId="39" fillId="27" borderId="108" xfId="0" applyNumberFormat="1" applyFont="1" applyFill="1" applyBorder="1" applyAlignment="1" applyProtection="1">
      <alignment horizontal="right" vertical="center"/>
    </xf>
    <xf numFmtId="0" fontId="0" fillId="0" borderId="64" xfId="0" applyFont="1" applyFill="1" applyBorder="1" applyAlignment="1" applyProtection="1">
      <alignment horizontal="center" vertical="center"/>
    </xf>
    <xf numFmtId="0" fontId="65" fillId="26" borderId="0" xfId="0" applyFont="1" applyFill="1" applyBorder="1" applyAlignment="1" applyProtection="1">
      <alignment vertical="center"/>
      <protection locked="0"/>
    </xf>
    <xf numFmtId="0" fontId="41" fillId="0" borderId="11" xfId="0" applyFont="1" applyFill="1" applyBorder="1" applyAlignment="1" applyProtection="1">
      <alignment horizontal="left" vertical="center"/>
    </xf>
    <xf numFmtId="38" fontId="37" fillId="31" borderId="19" xfId="0" applyNumberFormat="1" applyFont="1" applyFill="1" applyBorder="1" applyAlignment="1" applyProtection="1">
      <alignment horizontal="center" vertical="center" shrinkToFit="1"/>
      <protection locked="0"/>
    </xf>
    <xf numFmtId="38" fontId="37" fillId="31" borderId="22" xfId="0" applyNumberFormat="1" applyFont="1" applyFill="1" applyBorder="1" applyAlignment="1" applyProtection="1">
      <alignment horizontal="center" vertical="center" shrinkToFit="1"/>
      <protection locked="0"/>
    </xf>
    <xf numFmtId="0" fontId="11" fillId="0" borderId="129" xfId="0" applyFont="1" applyFill="1" applyBorder="1" applyProtection="1">
      <alignment vertical="center"/>
    </xf>
    <xf numFmtId="0" fontId="11" fillId="0" borderId="46" xfId="0" applyFont="1" applyFill="1" applyBorder="1" applyProtection="1">
      <alignment vertical="center"/>
    </xf>
    <xf numFmtId="0" fontId="66" fillId="31" borderId="0" xfId="0" applyFont="1" applyFill="1" applyBorder="1" applyAlignment="1" applyProtection="1">
      <alignment vertical="center"/>
      <protection locked="0"/>
    </xf>
    <xf numFmtId="0" fontId="46" fillId="29" borderId="0" xfId="0" applyFont="1" applyFill="1" applyBorder="1" applyAlignment="1" applyProtection="1">
      <alignment vertical="center" shrinkToFit="1"/>
      <protection locked="0"/>
    </xf>
    <xf numFmtId="0" fontId="37" fillId="0" borderId="31" xfId="0" applyFont="1" applyFill="1" applyBorder="1" applyAlignment="1" applyProtection="1">
      <alignment horizontal="center" vertical="center" shrinkToFit="1"/>
    </xf>
    <xf numFmtId="177" fontId="37" fillId="27" borderId="17" xfId="0" applyNumberFormat="1" applyFont="1" applyFill="1" applyBorder="1" applyAlignment="1" applyProtection="1">
      <alignment vertical="center"/>
    </xf>
    <xf numFmtId="0" fontId="38" fillId="0" borderId="130" xfId="0" applyFont="1" applyFill="1" applyBorder="1" applyAlignment="1" applyProtection="1">
      <alignment vertical="center"/>
    </xf>
    <xf numFmtId="177" fontId="37" fillId="27" borderId="25" xfId="0" applyNumberFormat="1" applyFont="1" applyFill="1" applyBorder="1" applyAlignment="1" applyProtection="1">
      <alignment vertical="center"/>
    </xf>
    <xf numFmtId="0" fontId="41" fillId="28" borderId="0" xfId="0" applyFont="1" applyFill="1" applyBorder="1" applyAlignment="1" applyProtection="1">
      <alignment horizontal="center" vertical="center" wrapText="1"/>
    </xf>
    <xf numFmtId="177" fontId="64" fillId="32" borderId="44" xfId="0" applyNumberFormat="1" applyFont="1" applyFill="1" applyBorder="1" applyAlignment="1" applyProtection="1">
      <alignment horizontal="center" vertical="center"/>
      <protection locked="0"/>
    </xf>
    <xf numFmtId="180" fontId="37" fillId="26" borderId="16" xfId="0" applyNumberFormat="1" applyFont="1" applyFill="1" applyBorder="1" applyAlignment="1" applyProtection="1">
      <alignment vertical="center"/>
      <protection locked="0"/>
    </xf>
    <xf numFmtId="180" fontId="37" fillId="26" borderId="17" xfId="0" applyNumberFormat="1" applyFont="1" applyFill="1" applyBorder="1" applyAlignment="1" applyProtection="1">
      <alignment horizontal="right" vertical="center"/>
      <protection locked="0"/>
    </xf>
    <xf numFmtId="180" fontId="37" fillId="26" borderId="14" xfId="0" applyNumberFormat="1" applyFont="1" applyFill="1" applyBorder="1" applyAlignment="1" applyProtection="1">
      <alignment horizontal="right" vertical="center"/>
      <protection locked="0"/>
    </xf>
    <xf numFmtId="38" fontId="37" fillId="27" borderId="0" xfId="95" applyFont="1" applyFill="1" applyBorder="1" applyAlignment="1" applyProtection="1">
      <alignment vertical="center"/>
    </xf>
    <xf numFmtId="177" fontId="39" fillId="27" borderId="89" xfId="0" applyNumberFormat="1" applyFont="1" applyFill="1" applyBorder="1" applyAlignment="1" applyProtection="1">
      <alignment vertical="center" shrinkToFit="1"/>
    </xf>
    <xf numFmtId="0" fontId="0" fillId="0" borderId="18" xfId="0" applyFont="1" applyFill="1" applyBorder="1" applyAlignment="1" applyProtection="1">
      <alignment horizontal="center" vertical="center"/>
    </xf>
    <xf numFmtId="38" fontId="37" fillId="31" borderId="24" xfId="0" applyNumberFormat="1" applyFont="1" applyFill="1" applyBorder="1" applyAlignment="1" applyProtection="1">
      <alignment horizontal="center" vertical="center" shrinkToFit="1"/>
      <protection locked="0"/>
    </xf>
    <xf numFmtId="38" fontId="37" fillId="31" borderId="26" xfId="0" applyNumberFormat="1" applyFont="1" applyFill="1" applyBorder="1" applyAlignment="1" applyProtection="1">
      <alignment horizontal="center" vertical="center" shrinkToFit="1"/>
      <protection locked="0"/>
    </xf>
    <xf numFmtId="38" fontId="41" fillId="27" borderId="50" xfId="95" applyFont="1" applyFill="1" applyBorder="1" applyAlignment="1" applyProtection="1">
      <alignment horizontal="center" vertical="center" shrinkToFit="1"/>
    </xf>
    <xf numFmtId="38" fontId="41" fillId="27" borderId="24" xfId="95" applyFont="1" applyFill="1" applyBorder="1" applyAlignment="1" applyProtection="1">
      <alignment horizontal="center" vertical="center" shrinkToFit="1"/>
    </xf>
    <xf numFmtId="0" fontId="36" fillId="0" borderId="0" xfId="0" applyFont="1" applyFill="1" applyAlignment="1" applyProtection="1">
      <alignment horizontal="right" vertical="center"/>
    </xf>
    <xf numFmtId="0" fontId="37" fillId="0" borderId="10" xfId="0" applyFont="1" applyFill="1" applyBorder="1" applyAlignment="1" applyProtection="1">
      <alignment horizontal="center" vertical="center"/>
    </xf>
    <xf numFmtId="179" fontId="34" fillId="0" borderId="131" xfId="95" applyNumberFormat="1" applyFont="1" applyFill="1" applyBorder="1" applyAlignment="1" applyProtection="1">
      <alignment horizontal="right" vertical="center"/>
    </xf>
    <xf numFmtId="0" fontId="42" fillId="28" borderId="130" xfId="0" applyFont="1" applyFill="1" applyBorder="1" applyAlignment="1" applyProtection="1">
      <alignment horizontal="center" vertical="center"/>
    </xf>
    <xf numFmtId="179" fontId="34" fillId="25" borderId="83" xfId="95" applyNumberFormat="1" applyFont="1" applyFill="1" applyBorder="1" applyAlignment="1" applyProtection="1">
      <alignment horizontal="right" vertical="center"/>
      <protection locked="0"/>
    </xf>
    <xf numFmtId="0" fontId="39" fillId="0" borderId="49" xfId="0" applyFont="1" applyFill="1" applyBorder="1" applyAlignment="1" applyProtection="1">
      <alignment horizontal="left" vertical="top" wrapText="1"/>
    </xf>
    <xf numFmtId="0" fontId="39" fillId="0" borderId="49" xfId="0" applyFont="1" applyFill="1" applyBorder="1" applyAlignment="1" applyProtection="1">
      <alignment horizontal="left" vertical="center" wrapText="1"/>
    </xf>
    <xf numFmtId="0" fontId="39" fillId="0" borderId="49" xfId="0" applyFont="1" applyFill="1" applyBorder="1" applyAlignment="1" applyProtection="1">
      <alignment vertical="center"/>
    </xf>
    <xf numFmtId="0" fontId="65" fillId="26" borderId="50" xfId="0" applyFont="1" applyFill="1" applyBorder="1" applyAlignment="1" applyProtection="1">
      <alignment horizontal="center" vertical="center"/>
      <protection locked="0"/>
    </xf>
    <xf numFmtId="0" fontId="66" fillId="31" borderId="50" xfId="0" applyFont="1" applyFill="1" applyBorder="1" applyAlignment="1" applyProtection="1">
      <alignment horizontal="center" vertical="center"/>
      <protection locked="0"/>
    </xf>
    <xf numFmtId="0" fontId="67" fillId="29" borderId="0" xfId="0" applyFont="1" applyFill="1" applyBorder="1" applyAlignment="1" applyProtection="1">
      <alignment horizontal="center" vertical="center"/>
      <protection locked="0"/>
    </xf>
    <xf numFmtId="0" fontId="37" fillId="0" borderId="25" xfId="0" applyFont="1" applyFill="1" applyBorder="1" applyAlignment="1" applyProtection="1">
      <alignment horizontal="center" vertical="center"/>
    </xf>
    <xf numFmtId="0" fontId="41" fillId="28" borderId="31" xfId="0" applyFont="1" applyFill="1" applyBorder="1" applyAlignment="1" applyProtection="1">
      <alignment horizontal="left" vertical="center"/>
    </xf>
    <xf numFmtId="0" fontId="42" fillId="0" borderId="132" xfId="0" applyFont="1" applyFill="1" applyBorder="1" applyProtection="1">
      <alignment vertical="center"/>
    </xf>
    <xf numFmtId="0" fontId="42" fillId="0" borderId="133" xfId="0" applyFont="1" applyFill="1" applyBorder="1" applyProtection="1">
      <alignment vertical="center"/>
    </xf>
    <xf numFmtId="0" fontId="41" fillId="0" borderId="0" xfId="0" applyFont="1" applyFill="1" applyBorder="1" applyAlignment="1" applyProtection="1">
      <alignment horizontal="right" vertical="center"/>
    </xf>
    <xf numFmtId="0" fontId="68" fillId="33" borderId="82" xfId="0" applyFont="1" applyFill="1" applyBorder="1" applyAlignment="1" applyProtection="1">
      <alignment horizontal="center" vertical="center"/>
    </xf>
    <xf numFmtId="0" fontId="42" fillId="0" borderId="134" xfId="0" applyFont="1" applyFill="1" applyBorder="1" applyProtection="1">
      <alignment vertical="center"/>
    </xf>
    <xf numFmtId="0" fontId="42" fillId="0" borderId="25" xfId="0" applyFont="1" applyFill="1" applyBorder="1" applyProtection="1">
      <alignment vertical="center"/>
    </xf>
    <xf numFmtId="0" fontId="51" fillId="0" borderId="31" xfId="0" applyFont="1" applyFill="1" applyBorder="1" applyAlignment="1" applyProtection="1">
      <alignment horizontal="left" vertical="center" wrapText="1"/>
    </xf>
    <xf numFmtId="0" fontId="63" fillId="25" borderId="50" xfId="0" applyFont="1" applyFill="1" applyBorder="1" applyAlignment="1" applyProtection="1">
      <alignment horizontal="center" vertical="center"/>
      <protection locked="0"/>
    </xf>
    <xf numFmtId="0" fontId="39" fillId="0" borderId="50" xfId="0" applyFont="1" applyFill="1" applyBorder="1" applyAlignment="1" applyProtection="1">
      <alignment horizontal="left" vertical="top" wrapText="1"/>
    </xf>
    <xf numFmtId="0" fontId="39" fillId="0" borderId="50" xfId="0" applyFont="1" applyFill="1" applyBorder="1" applyAlignment="1" applyProtection="1">
      <alignment horizontal="left" vertical="center" wrapText="1"/>
    </xf>
    <xf numFmtId="0" fontId="37" fillId="0" borderId="50" xfId="0" applyFont="1" applyFill="1" applyBorder="1" applyProtection="1">
      <alignment vertical="center"/>
    </xf>
    <xf numFmtId="0" fontId="41" fillId="0" borderId="50" xfId="0"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0" fontId="38" fillId="26" borderId="119" xfId="0" applyFont="1" applyFill="1" applyBorder="1" applyAlignment="1" applyProtection="1">
      <alignment horizontal="center" vertical="center" wrapText="1"/>
    </xf>
    <xf numFmtId="0" fontId="25" fillId="0" borderId="0" xfId="0" applyFont="1" applyFill="1" applyBorder="1" applyAlignment="1" applyProtection="1">
      <alignment horizontal="right" vertical="center"/>
    </xf>
    <xf numFmtId="0" fontId="42" fillId="28" borderId="20" xfId="0" applyFont="1" applyFill="1" applyBorder="1" applyAlignment="1" applyProtection="1">
      <alignment horizontal="center" vertical="center"/>
    </xf>
    <xf numFmtId="177" fontId="34" fillId="0" borderId="41" xfId="0" applyNumberFormat="1" applyFont="1" applyFill="1" applyBorder="1" applyAlignment="1" applyProtection="1">
      <alignment horizontal="right" vertical="center"/>
    </xf>
    <xf numFmtId="177" fontId="34" fillId="26" borderId="49" xfId="0" applyNumberFormat="1" applyFont="1" applyFill="1" applyBorder="1" applyAlignment="1" applyProtection="1">
      <alignment horizontal="right" vertical="center"/>
      <protection locked="0"/>
    </xf>
    <xf numFmtId="0" fontId="69" fillId="0" borderId="50" xfId="0" applyFont="1" applyFill="1" applyBorder="1" applyAlignment="1" applyProtection="1">
      <alignment vertical="center"/>
    </xf>
    <xf numFmtId="180" fontId="37" fillId="26" borderId="28" xfId="0" applyNumberFormat="1" applyFont="1" applyFill="1" applyBorder="1" applyAlignment="1" applyProtection="1">
      <alignment horizontal="right" vertical="center"/>
      <protection locked="0"/>
    </xf>
    <xf numFmtId="180" fontId="37" fillId="26" borderId="32" xfId="0" applyNumberFormat="1" applyFont="1" applyFill="1" applyBorder="1" applyAlignment="1" applyProtection="1">
      <alignment horizontal="right" vertical="center"/>
      <protection locked="0"/>
    </xf>
    <xf numFmtId="177" fontId="39" fillId="27" borderId="89" xfId="0" applyNumberFormat="1" applyFont="1" applyFill="1" applyBorder="1" applyAlignment="1" applyProtection="1">
      <alignment vertical="center"/>
    </xf>
    <xf numFmtId="38" fontId="37" fillId="31" borderId="111" xfId="0" applyNumberFormat="1" applyFont="1" applyFill="1" applyBorder="1" applyAlignment="1" applyProtection="1">
      <alignment horizontal="center" vertical="center" shrinkToFit="1"/>
      <protection locked="0"/>
    </xf>
    <xf numFmtId="38" fontId="37" fillId="31" borderId="135" xfId="0" applyNumberFormat="1" applyFont="1" applyFill="1" applyBorder="1" applyAlignment="1" applyProtection="1">
      <alignment horizontal="center" vertical="center" shrinkToFit="1"/>
      <protection locked="0"/>
    </xf>
    <xf numFmtId="38" fontId="70" fillId="27" borderId="50" xfId="95" applyFont="1" applyFill="1" applyBorder="1" applyAlignment="1" applyProtection="1">
      <alignment vertical="center" shrinkToFit="1"/>
    </xf>
    <xf numFmtId="38" fontId="70" fillId="27" borderId="24" xfId="95" applyFont="1" applyFill="1" applyBorder="1" applyAlignment="1" applyProtection="1">
      <alignment vertical="center" shrinkToFit="1"/>
    </xf>
    <xf numFmtId="0" fontId="71" fillId="0" borderId="18" xfId="0" applyFont="1" applyFill="1" applyBorder="1" applyAlignment="1" applyProtection="1">
      <alignment vertical="center" shrinkToFit="1"/>
    </xf>
    <xf numFmtId="0" fontId="71" fillId="0" borderId="0" xfId="0" applyFont="1" applyFill="1" applyBorder="1" applyAlignment="1" applyProtection="1">
      <alignment vertical="center" shrinkToFit="1"/>
    </xf>
    <xf numFmtId="0" fontId="36" fillId="0" borderId="0" xfId="0" applyFont="1" applyFill="1" applyAlignment="1" applyProtection="1">
      <alignment vertical="center"/>
    </xf>
    <xf numFmtId="0" fontId="40" fillId="31" borderId="82" xfId="0" applyFont="1" applyFill="1" applyBorder="1" applyAlignment="1" applyProtection="1">
      <alignment horizontal="center" vertical="center"/>
      <protection locked="0"/>
    </xf>
    <xf numFmtId="177" fontId="34" fillId="0" borderId="17" xfId="0" applyNumberFormat="1" applyFont="1" applyFill="1" applyBorder="1" applyAlignment="1" applyProtection="1">
      <alignment horizontal="right" vertical="center"/>
    </xf>
    <xf numFmtId="177" fontId="34" fillId="26" borderId="50" xfId="0" applyNumberFormat="1" applyFont="1" applyFill="1" applyBorder="1" applyAlignment="1" applyProtection="1">
      <alignment horizontal="right" vertical="center"/>
      <protection locked="0"/>
    </xf>
    <xf numFmtId="0" fontId="41" fillId="27" borderId="28" xfId="0" applyFont="1" applyFill="1" applyBorder="1" applyAlignment="1" applyProtection="1">
      <alignment vertical="center"/>
    </xf>
    <xf numFmtId="0" fontId="41" fillId="25" borderId="0" xfId="0" applyFont="1" applyFill="1" applyBorder="1" applyAlignment="1" applyProtection="1">
      <alignment horizontal="center" vertical="center" shrinkToFit="1"/>
      <protection locked="0"/>
    </xf>
    <xf numFmtId="0" fontId="41" fillId="27" borderId="31" xfId="0" applyFont="1" applyFill="1" applyBorder="1" applyAlignment="1" applyProtection="1">
      <alignment vertical="center"/>
    </xf>
    <xf numFmtId="0" fontId="41" fillId="28" borderId="91" xfId="0" applyFont="1" applyFill="1" applyBorder="1" applyAlignment="1" applyProtection="1">
      <alignment horizontal="center" vertical="center" wrapText="1"/>
    </xf>
    <xf numFmtId="0" fontId="39" fillId="0" borderId="81" xfId="0" applyFont="1" applyBorder="1" applyAlignment="1" applyProtection="1">
      <alignment horizontal="center" vertical="center" wrapText="1"/>
    </xf>
    <xf numFmtId="0" fontId="41" fillId="27" borderId="93" xfId="0" applyFont="1" applyFill="1" applyBorder="1" applyAlignment="1" applyProtection="1">
      <alignment vertical="center"/>
    </xf>
    <xf numFmtId="0" fontId="41" fillId="27" borderId="68" xfId="0" applyFont="1" applyFill="1" applyBorder="1" applyAlignment="1" applyProtection="1">
      <alignment horizontal="center" vertical="center"/>
    </xf>
    <xf numFmtId="0" fontId="41" fillId="27" borderId="66" xfId="0" applyFont="1" applyFill="1" applyBorder="1" applyAlignment="1" applyProtection="1">
      <alignment horizontal="center" vertical="center"/>
    </xf>
    <xf numFmtId="0" fontId="41" fillId="27" borderId="91" xfId="0" applyFont="1" applyFill="1" applyBorder="1" applyAlignment="1" applyProtection="1">
      <alignment vertical="center"/>
    </xf>
    <xf numFmtId="0" fontId="39" fillId="27" borderId="136" xfId="0" applyFont="1" applyFill="1" applyBorder="1" applyAlignment="1" applyProtection="1">
      <alignment vertical="center"/>
    </xf>
    <xf numFmtId="0" fontId="39" fillId="26" borderId="0" xfId="0" applyFont="1" applyFill="1" applyBorder="1" applyAlignment="1" applyProtection="1">
      <alignment horizontal="center" vertical="center" shrinkToFit="1"/>
      <protection locked="0"/>
    </xf>
    <xf numFmtId="0" fontId="41" fillId="27" borderId="137" xfId="0" applyFont="1" applyFill="1" applyBorder="1" applyAlignment="1" applyProtection="1">
      <alignment vertical="center"/>
    </xf>
    <xf numFmtId="38" fontId="39" fillId="27" borderId="0" xfId="95" applyFont="1" applyFill="1" applyBorder="1" applyAlignment="1" applyProtection="1">
      <alignment vertical="center" shrinkToFit="1"/>
    </xf>
    <xf numFmtId="0" fontId="61" fillId="27" borderId="28" xfId="0" applyFont="1" applyFill="1" applyBorder="1" applyAlignment="1" applyProtection="1">
      <alignment vertical="center" shrinkToFit="1"/>
    </xf>
    <xf numFmtId="0" fontId="61" fillId="27" borderId="137" xfId="0" applyFont="1" applyFill="1" applyBorder="1" applyAlignment="1" applyProtection="1">
      <alignment vertical="center" shrinkToFit="1"/>
    </xf>
    <xf numFmtId="38" fontId="39" fillId="27" borderId="14" xfId="95" applyFont="1" applyFill="1" applyBorder="1" applyAlignment="1" applyProtection="1">
      <alignment vertical="center" shrinkToFit="1"/>
    </xf>
    <xf numFmtId="0" fontId="41" fillId="31" borderId="0" xfId="0" applyFont="1" applyFill="1" applyBorder="1" applyAlignment="1" applyProtection="1">
      <alignment horizontal="center" vertical="center" shrinkToFit="1"/>
      <protection locked="0"/>
    </xf>
    <xf numFmtId="0" fontId="38" fillId="28" borderId="28" xfId="0" applyFont="1" applyFill="1" applyBorder="1" applyAlignment="1" applyProtection="1">
      <alignment horizontal="center" vertical="center" wrapText="1"/>
    </xf>
    <xf numFmtId="0" fontId="12" fillId="27" borderId="138" xfId="0" applyFont="1" applyFill="1" applyBorder="1" applyProtection="1">
      <alignment vertical="center"/>
    </xf>
    <xf numFmtId="0" fontId="12" fillId="27" borderId="139" xfId="0" applyFont="1" applyFill="1" applyBorder="1" applyProtection="1">
      <alignment vertical="center"/>
    </xf>
    <xf numFmtId="0" fontId="41" fillId="27" borderId="139" xfId="0" applyFont="1" applyFill="1" applyBorder="1" applyAlignment="1" applyProtection="1">
      <alignment horizontal="left" vertical="center" wrapText="1"/>
    </xf>
    <xf numFmtId="0" fontId="41" fillId="27" borderId="139" xfId="0" applyFont="1" applyFill="1" applyBorder="1" applyAlignment="1" applyProtection="1">
      <alignment vertical="center" wrapText="1"/>
    </xf>
    <xf numFmtId="0" fontId="46" fillId="27" borderId="140" xfId="0" applyFont="1" applyFill="1" applyBorder="1" applyAlignment="1" applyProtection="1">
      <alignment vertical="center" wrapText="1"/>
    </xf>
    <xf numFmtId="0" fontId="38" fillId="0" borderId="0" xfId="0" applyFont="1" applyFill="1" applyBorder="1" applyAlignment="1" applyProtection="1">
      <alignment horizontal="center" vertical="center" shrinkToFit="1"/>
    </xf>
    <xf numFmtId="0" fontId="12" fillId="0" borderId="16" xfId="0" applyFont="1" applyFill="1" applyBorder="1" applyAlignment="1" applyProtection="1">
      <alignment horizontal="center" vertical="center"/>
    </xf>
    <xf numFmtId="0" fontId="38" fillId="31" borderId="72" xfId="0" applyFont="1" applyFill="1" applyBorder="1" applyAlignment="1" applyProtection="1">
      <alignment horizontal="center" vertical="center" wrapText="1"/>
    </xf>
    <xf numFmtId="0" fontId="41" fillId="0" borderId="0" xfId="0" applyFont="1" applyFill="1" applyAlignment="1" applyProtection="1">
      <alignment vertical="center"/>
    </xf>
    <xf numFmtId="177" fontId="41" fillId="0" borderId="0" xfId="0" applyNumberFormat="1" applyFont="1" applyFill="1" applyBorder="1" applyAlignment="1" applyProtection="1">
      <alignment vertical="center" wrapText="1"/>
    </xf>
    <xf numFmtId="177" fontId="41" fillId="0" borderId="93" xfId="0" applyNumberFormat="1" applyFont="1" applyFill="1" applyBorder="1" applyAlignment="1" applyProtection="1">
      <alignment vertical="center" wrapText="1"/>
    </xf>
    <xf numFmtId="177" fontId="41" fillId="0" borderId="14" xfId="0" applyNumberFormat="1" applyFont="1" applyFill="1" applyBorder="1" applyAlignment="1" applyProtection="1">
      <alignment vertical="center" wrapText="1"/>
    </xf>
    <xf numFmtId="0" fontId="41" fillId="28" borderId="47" xfId="0" applyFont="1" applyFill="1" applyBorder="1" applyAlignment="1" applyProtection="1">
      <alignment horizontal="center" vertical="center"/>
    </xf>
    <xf numFmtId="180" fontId="37" fillId="26" borderId="41" xfId="0" applyNumberFormat="1" applyFont="1" applyFill="1" applyBorder="1" applyAlignment="1" applyProtection="1">
      <alignment horizontal="right" vertical="center"/>
      <protection locked="0"/>
    </xf>
    <xf numFmtId="180" fontId="37" fillId="26" borderId="51" xfId="0" applyNumberFormat="1" applyFont="1" applyFill="1" applyBorder="1" applyAlignment="1" applyProtection="1">
      <alignment horizontal="right" vertical="center"/>
      <protection locked="0"/>
    </xf>
    <xf numFmtId="38" fontId="37" fillId="27" borderId="60" xfId="95" applyFont="1" applyFill="1" applyBorder="1" applyAlignment="1" applyProtection="1">
      <alignment vertical="center"/>
    </xf>
    <xf numFmtId="177" fontId="39" fillId="27" borderId="60" xfId="0" applyNumberFormat="1" applyFont="1" applyFill="1" applyBorder="1" applyAlignment="1" applyProtection="1">
      <alignment horizontal="right" vertical="center"/>
    </xf>
    <xf numFmtId="38" fontId="37" fillId="26" borderId="41" xfId="95" applyFont="1" applyFill="1" applyBorder="1" applyAlignment="1" applyProtection="1">
      <alignment vertical="center"/>
      <protection locked="0"/>
    </xf>
    <xf numFmtId="38" fontId="37" fillId="26" borderId="37" xfId="95" applyFont="1" applyFill="1" applyBorder="1" applyAlignment="1" applyProtection="1">
      <alignment vertical="center"/>
      <protection locked="0"/>
    </xf>
    <xf numFmtId="38" fontId="37" fillId="0" borderId="20" xfId="95" applyFont="1" applyFill="1" applyBorder="1" applyAlignment="1" applyProtection="1">
      <alignment horizontal="right" vertical="center"/>
    </xf>
    <xf numFmtId="0" fontId="37" fillId="26" borderId="17" xfId="0" applyFont="1" applyFill="1" applyBorder="1" applyAlignment="1" applyProtection="1">
      <alignment horizontal="left" vertical="center" shrinkToFit="1"/>
      <protection locked="0"/>
    </xf>
    <xf numFmtId="0" fontId="39" fillId="0" borderId="94" xfId="0" applyFont="1" applyFill="1" applyBorder="1" applyAlignment="1" applyProtection="1">
      <alignment vertical="center" wrapText="1"/>
    </xf>
    <xf numFmtId="0" fontId="0" fillId="0" borderId="41" xfId="0" applyFont="1" applyFill="1" applyBorder="1" applyProtection="1">
      <alignment vertical="center"/>
    </xf>
    <xf numFmtId="0" fontId="61" fillId="0" borderId="60" xfId="0" applyFont="1" applyBorder="1" applyAlignment="1" applyProtection="1">
      <alignment horizontal="right" vertical="center" shrinkToFit="1"/>
    </xf>
    <xf numFmtId="38" fontId="70" fillId="0" borderId="51" xfId="95" applyFont="1" applyFill="1" applyBorder="1" applyAlignment="1" applyProtection="1">
      <alignment vertical="center" shrinkToFit="1"/>
    </xf>
    <xf numFmtId="0" fontId="41" fillId="0" borderId="141" xfId="0"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8" xfId="0" applyFont="1" applyFill="1" applyBorder="1" applyAlignment="1" applyProtection="1">
      <alignment horizontal="center" vertical="center" wrapText="1"/>
    </xf>
    <xf numFmtId="0" fontId="41" fillId="0" borderId="142" xfId="0" applyFont="1" applyFill="1" applyBorder="1" applyAlignment="1" applyProtection="1">
      <alignment horizontal="center" vertical="center"/>
    </xf>
    <xf numFmtId="0" fontId="38" fillId="31" borderId="93" xfId="0" applyFont="1" applyFill="1" applyBorder="1" applyAlignment="1" applyProtection="1">
      <alignment horizontal="center" vertical="center" wrapText="1"/>
    </xf>
    <xf numFmtId="0" fontId="41" fillId="28" borderId="26" xfId="0" applyFont="1" applyFill="1" applyBorder="1" applyAlignment="1" applyProtection="1">
      <alignment horizontal="center" vertical="center"/>
    </xf>
    <xf numFmtId="177" fontId="39" fillId="27" borderId="0" xfId="0" applyNumberFormat="1" applyFont="1" applyFill="1" applyBorder="1" applyAlignment="1" applyProtection="1">
      <alignment vertical="center" shrinkToFit="1"/>
    </xf>
    <xf numFmtId="38" fontId="37" fillId="26" borderId="17" xfId="95" applyFont="1" applyFill="1" applyBorder="1" applyAlignment="1" applyProtection="1">
      <alignment vertical="center"/>
      <protection locked="0"/>
    </xf>
    <xf numFmtId="38" fontId="37" fillId="26" borderId="16" xfId="95" applyFont="1" applyFill="1" applyBorder="1" applyAlignment="1" applyProtection="1">
      <alignment vertical="center"/>
      <protection locked="0"/>
    </xf>
    <xf numFmtId="38" fontId="37" fillId="0" borderId="25" xfId="95" applyFont="1" applyFill="1" applyBorder="1" applyAlignment="1" applyProtection="1">
      <alignment horizontal="right" vertical="center"/>
    </xf>
    <xf numFmtId="0" fontId="54" fillId="26" borderId="25" xfId="0" applyFont="1" applyFill="1" applyBorder="1" applyAlignment="1" applyProtection="1">
      <alignment vertical="center"/>
      <protection locked="0"/>
    </xf>
    <xf numFmtId="0" fontId="39" fillId="27" borderId="94" xfId="0" applyFont="1" applyFill="1" applyBorder="1" applyAlignment="1" applyProtection="1">
      <alignment vertical="center"/>
    </xf>
    <xf numFmtId="2" fontId="41" fillId="0" borderId="49" xfId="0" applyNumberFormat="1" applyFont="1" applyBorder="1" applyAlignment="1" applyProtection="1">
      <alignment horizontal="center" vertical="center" shrinkToFit="1"/>
    </xf>
    <xf numFmtId="0" fontId="72" fillId="0" borderId="14" xfId="0" applyFont="1" applyFill="1" applyBorder="1" applyAlignment="1" applyProtection="1">
      <alignment vertical="center"/>
    </xf>
    <xf numFmtId="0" fontId="41" fillId="0" borderId="92" xfId="0" applyFont="1" applyFill="1" applyBorder="1" applyAlignment="1" applyProtection="1">
      <alignment horizontal="center" vertical="center"/>
    </xf>
    <xf numFmtId="0" fontId="41" fillId="0" borderId="93" xfId="0" applyFont="1" applyFill="1" applyBorder="1" applyAlignment="1" applyProtection="1">
      <alignment horizontal="center" vertical="center"/>
    </xf>
    <xf numFmtId="0" fontId="41" fillId="0" borderId="93" xfId="0" applyFont="1" applyFill="1" applyBorder="1" applyAlignment="1" applyProtection="1">
      <alignment horizontal="center" vertical="center" wrapText="1"/>
    </xf>
    <xf numFmtId="0" fontId="41" fillId="0" borderId="94" xfId="0" applyFont="1" applyFill="1" applyBorder="1" applyAlignment="1" applyProtection="1">
      <alignment horizontal="center" vertical="center"/>
    </xf>
    <xf numFmtId="0" fontId="61" fillId="0" borderId="17" xfId="0" applyFont="1" applyBorder="1" applyAlignment="1" applyProtection="1">
      <alignment vertical="center" shrinkToFit="1"/>
    </xf>
    <xf numFmtId="2" fontId="41" fillId="0" borderId="50" xfId="0" applyNumberFormat="1" applyFont="1" applyBorder="1" applyAlignment="1" applyProtection="1">
      <alignment horizontal="center" vertical="center" shrinkToFit="1"/>
    </xf>
    <xf numFmtId="0" fontId="61" fillId="0" borderId="14" xfId="0" applyFont="1" applyFill="1" applyBorder="1" applyAlignment="1" applyProtection="1">
      <alignment horizontal="right" vertical="center" shrinkToFit="1"/>
    </xf>
    <xf numFmtId="177" fontId="25" fillId="0" borderId="0" xfId="0" applyNumberFormat="1" applyFont="1" applyFill="1" applyBorder="1" applyAlignment="1" applyProtection="1">
      <alignment horizontal="right" vertical="center"/>
    </xf>
    <xf numFmtId="177" fontId="34" fillId="26" borderId="83" xfId="0" applyNumberFormat="1" applyFont="1" applyFill="1" applyBorder="1" applyAlignment="1" applyProtection="1">
      <alignment horizontal="right" vertical="center"/>
      <protection locked="0"/>
    </xf>
    <xf numFmtId="2" fontId="61" fillId="0" borderId="17" xfId="0" applyNumberFormat="1" applyFont="1" applyBorder="1" applyAlignment="1" applyProtection="1">
      <alignment vertical="center" shrinkToFit="1"/>
    </xf>
    <xf numFmtId="2" fontId="41" fillId="0" borderId="83" xfId="0" applyNumberFormat="1" applyFont="1" applyBorder="1" applyAlignment="1" applyProtection="1">
      <alignment horizontal="center" vertical="center" shrinkToFit="1"/>
    </xf>
    <xf numFmtId="2" fontId="61" fillId="0" borderId="14" xfId="0" applyNumberFormat="1" applyFont="1" applyFill="1" applyBorder="1" applyAlignment="1" applyProtection="1">
      <alignment horizontal="center" vertical="center" shrinkToFit="1"/>
    </xf>
    <xf numFmtId="0" fontId="73" fillId="31" borderId="14" xfId="0" applyFont="1" applyFill="1" applyBorder="1" applyAlignment="1" applyProtection="1">
      <alignment vertical="center"/>
      <protection locked="0"/>
    </xf>
    <xf numFmtId="0" fontId="26" fillId="0" borderId="0" xfId="0" applyFont="1" applyFill="1" applyAlignment="1" applyProtection="1">
      <alignment horizontal="right" vertical="center"/>
    </xf>
    <xf numFmtId="0" fontId="37" fillId="0" borderId="93" xfId="0" applyFont="1" applyFill="1" applyBorder="1" applyAlignment="1" applyProtection="1">
      <alignment vertical="center"/>
    </xf>
    <xf numFmtId="177" fontId="39" fillId="27" borderId="0" xfId="0" applyNumberFormat="1" applyFont="1" applyFill="1" applyBorder="1" applyAlignment="1" applyProtection="1">
      <alignment vertical="center"/>
    </xf>
    <xf numFmtId="38" fontId="37" fillId="26" borderId="28" xfId="95" applyFont="1" applyFill="1" applyBorder="1" applyAlignment="1" applyProtection="1">
      <alignment vertical="center"/>
      <protection locked="0"/>
    </xf>
    <xf numFmtId="0" fontId="39" fillId="26" borderId="24" xfId="0" applyFont="1" applyFill="1" applyBorder="1" applyAlignment="1" applyProtection="1">
      <alignment horizontal="left" vertical="center" wrapText="1" shrinkToFit="1"/>
      <protection locked="0"/>
    </xf>
    <xf numFmtId="0" fontId="37" fillId="0" borderId="25" xfId="0" applyFont="1" applyFill="1" applyBorder="1" applyAlignment="1" applyProtection="1">
      <alignment horizontal="right" vertical="center"/>
    </xf>
    <xf numFmtId="0" fontId="37" fillId="0" borderId="50" xfId="0" applyFont="1" applyFill="1" applyBorder="1" applyAlignment="1" applyProtection="1">
      <alignment horizontal="center" vertical="center"/>
    </xf>
    <xf numFmtId="0" fontId="61" fillId="0" borderId="0" xfId="0" applyFont="1" applyBorder="1" applyAlignment="1" applyProtection="1">
      <alignment vertical="center" shrinkToFit="1"/>
    </xf>
    <xf numFmtId="0" fontId="41" fillId="0" borderId="24" xfId="0" applyFont="1" applyFill="1" applyBorder="1" applyAlignment="1" applyProtection="1">
      <alignment horizontal="center" vertical="center" wrapText="1"/>
    </xf>
    <xf numFmtId="177" fontId="34" fillId="0" borderId="10" xfId="0" applyNumberFormat="1" applyFont="1" applyFill="1" applyBorder="1" applyAlignment="1" applyProtection="1">
      <alignment horizontal="right" vertical="center"/>
    </xf>
    <xf numFmtId="0" fontId="37" fillId="25" borderId="25" xfId="0" applyFont="1" applyFill="1" applyBorder="1" applyAlignment="1" applyProtection="1">
      <alignment horizontal="center" vertical="center" shrinkToFit="1"/>
      <protection locked="0"/>
    </xf>
    <xf numFmtId="0" fontId="37" fillId="0" borderId="93" xfId="0" applyFont="1" applyFill="1" applyBorder="1" applyProtection="1">
      <alignment vertical="center"/>
    </xf>
    <xf numFmtId="0" fontId="41" fillId="28" borderId="33" xfId="0" applyFont="1" applyFill="1" applyBorder="1" applyAlignment="1" applyProtection="1">
      <alignment horizontal="center" vertical="center"/>
    </xf>
    <xf numFmtId="0" fontId="39" fillId="0" borderId="81" xfId="0" applyFont="1" applyBorder="1" applyAlignment="1" applyProtection="1">
      <alignment horizontal="center" vertical="center"/>
    </xf>
    <xf numFmtId="0" fontId="41" fillId="0" borderId="68" xfId="0"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27" borderId="143" xfId="0" applyFont="1" applyFill="1" applyBorder="1" applyProtection="1">
      <alignment vertical="center"/>
    </xf>
    <xf numFmtId="0" fontId="41" fillId="27" borderId="102" xfId="0" applyFont="1" applyFill="1" applyBorder="1" applyProtection="1">
      <alignment vertical="center"/>
    </xf>
    <xf numFmtId="0" fontId="41" fillId="27" borderId="105" xfId="0" applyFont="1" applyFill="1" applyBorder="1" applyProtection="1">
      <alignment vertical="center"/>
    </xf>
    <xf numFmtId="0" fontId="74" fillId="27" borderId="144" xfId="0" applyFont="1" applyFill="1" applyBorder="1" applyProtection="1">
      <alignment vertical="center"/>
    </xf>
    <xf numFmtId="0" fontId="37" fillId="26" borderId="25" xfId="0" applyFont="1" applyFill="1" applyBorder="1" applyAlignment="1" applyProtection="1">
      <alignment horizontal="center" vertical="center" shrinkToFit="1"/>
      <protection locked="0"/>
    </xf>
    <xf numFmtId="0" fontId="61" fillId="0" borderId="28" xfId="0" applyFont="1" applyBorder="1" applyAlignment="1" applyProtection="1">
      <alignment vertical="center" shrinkToFit="1"/>
    </xf>
    <xf numFmtId="0" fontId="61" fillId="0" borderId="91" xfId="0" applyFont="1" applyBorder="1" applyAlignment="1" applyProtection="1">
      <alignment vertical="center" shrinkToFit="1"/>
    </xf>
    <xf numFmtId="0" fontId="61" fillId="0" borderId="32" xfId="0" applyFont="1" applyBorder="1" applyAlignment="1" applyProtection="1">
      <alignment vertical="center" shrinkToFit="1"/>
    </xf>
    <xf numFmtId="177" fontId="34" fillId="0" borderId="25" xfId="0" applyNumberFormat="1" applyFont="1" applyFill="1" applyBorder="1" applyAlignment="1" applyProtection="1">
      <alignment horizontal="right" vertical="center"/>
    </xf>
    <xf numFmtId="38" fontId="37" fillId="26" borderId="47" xfId="95" applyFont="1" applyFill="1" applyBorder="1" applyAlignment="1" applyProtection="1">
      <alignment horizontal="right" vertical="center"/>
      <protection locked="0"/>
    </xf>
    <xf numFmtId="0" fontId="34" fillId="0" borderId="105" xfId="0" applyFont="1" applyBorder="1" applyProtection="1">
      <alignment vertical="center"/>
    </xf>
    <xf numFmtId="180" fontId="37" fillId="0" borderId="0" xfId="0" applyNumberFormat="1" applyFont="1" applyProtection="1">
      <alignment vertical="center"/>
    </xf>
    <xf numFmtId="0" fontId="0" fillId="0" borderId="0" xfId="0" applyFont="1" applyBorder="1" applyAlignment="1" applyProtection="1">
      <alignment horizontal="center" vertical="center"/>
    </xf>
    <xf numFmtId="0" fontId="37" fillId="0" borderId="14" xfId="0" applyFont="1" applyFill="1" applyBorder="1" applyAlignment="1" applyProtection="1">
      <alignment horizontal="right" vertical="center"/>
    </xf>
    <xf numFmtId="0" fontId="26" fillId="0" borderId="0" xfId="0" applyFont="1" applyFill="1" applyAlignment="1" applyProtection="1">
      <alignment vertical="center"/>
    </xf>
    <xf numFmtId="0" fontId="25" fillId="0" borderId="0" xfId="0" applyFont="1" applyFill="1" applyBorder="1" applyAlignment="1" applyProtection="1">
      <alignment vertical="center" wrapText="1"/>
    </xf>
    <xf numFmtId="38" fontId="37" fillId="26" borderId="26" xfId="95" applyFont="1" applyFill="1" applyBorder="1" applyAlignment="1" applyProtection="1">
      <alignment horizontal="right" vertical="center"/>
      <protection locked="0"/>
    </xf>
    <xf numFmtId="0" fontId="40" fillId="33" borderId="145" xfId="0" applyFont="1" applyFill="1" applyBorder="1" applyAlignment="1" applyProtection="1">
      <alignment horizontal="center" vertical="center"/>
    </xf>
    <xf numFmtId="0" fontId="40" fillId="33" borderId="146" xfId="0" applyFont="1" applyFill="1" applyBorder="1" applyAlignment="1" applyProtection="1">
      <alignment horizontal="center" vertical="center"/>
    </xf>
    <xf numFmtId="0" fontId="40" fillId="33" borderId="147" xfId="0" applyFont="1" applyFill="1" applyBorder="1" applyAlignment="1" applyProtection="1">
      <alignment horizontal="center" vertical="center"/>
    </xf>
    <xf numFmtId="0" fontId="75" fillId="33" borderId="82" xfId="0" applyFont="1" applyFill="1" applyBorder="1" applyAlignment="1" applyProtection="1">
      <alignment horizontal="center" vertical="center"/>
    </xf>
    <xf numFmtId="0" fontId="75" fillId="0" borderId="0" xfId="0" applyFont="1" applyFill="1" applyBorder="1" applyAlignment="1" applyProtection="1">
      <alignment vertical="center"/>
    </xf>
    <xf numFmtId="0" fontId="75" fillId="0" borderId="81" xfId="0" applyFont="1" applyFill="1" applyBorder="1" applyAlignment="1" applyProtection="1">
      <alignment vertical="center"/>
    </xf>
    <xf numFmtId="0" fontId="37" fillId="0" borderId="81" xfId="0" applyFont="1" applyFill="1" applyBorder="1" applyAlignment="1" applyProtection="1">
      <alignment vertical="center"/>
    </xf>
    <xf numFmtId="0" fontId="37" fillId="31" borderId="25" xfId="0" applyFont="1" applyFill="1" applyBorder="1" applyAlignment="1" applyProtection="1">
      <alignment horizontal="center" vertical="center" shrinkToFit="1"/>
      <protection locked="0"/>
    </xf>
    <xf numFmtId="0" fontId="53" fillId="25" borderId="50" xfId="0" applyFont="1" applyFill="1" applyBorder="1" applyAlignment="1" applyProtection="1">
      <alignment vertical="center"/>
      <protection locked="0"/>
    </xf>
    <xf numFmtId="0" fontId="39" fillId="0" borderId="93" xfId="0" applyFont="1" applyFill="1" applyBorder="1" applyAlignment="1" applyProtection="1">
      <alignment vertical="center"/>
    </xf>
    <xf numFmtId="0" fontId="39" fillId="0" borderId="14" xfId="0" applyFont="1" applyFill="1" applyBorder="1" applyAlignment="1" applyProtection="1">
      <alignment vertical="center"/>
    </xf>
    <xf numFmtId="0" fontId="11" fillId="0" borderId="61" xfId="0" applyFont="1" applyBorder="1" applyAlignment="1" applyProtection="1">
      <alignment vertical="center" textRotation="255"/>
    </xf>
    <xf numFmtId="0" fontId="11" fillId="0" borderId="61" xfId="0" applyFont="1" applyBorder="1" applyAlignment="1" applyProtection="1">
      <alignment horizontal="center" vertical="center" textRotation="255"/>
    </xf>
    <xf numFmtId="0" fontId="61" fillId="0" borderId="0" xfId="0" applyFont="1" applyBorder="1" applyAlignment="1" applyProtection="1">
      <alignment horizontal="center" vertical="center" textRotation="255" shrinkToFit="1"/>
    </xf>
    <xf numFmtId="0" fontId="61" fillId="0" borderId="0" xfId="0" applyFont="1" applyBorder="1" applyAlignment="1" applyProtection="1">
      <alignment vertical="center" textRotation="255" shrinkToFit="1"/>
    </xf>
    <xf numFmtId="0" fontId="41" fillId="0" borderId="50" xfId="0" applyFont="1" applyFill="1" applyBorder="1" applyAlignment="1" applyProtection="1">
      <alignment vertical="center"/>
    </xf>
    <xf numFmtId="0" fontId="34" fillId="0" borderId="0" xfId="0" applyFont="1" applyBorder="1" applyProtection="1">
      <alignment vertical="center"/>
    </xf>
    <xf numFmtId="0" fontId="39" fillId="27" borderId="94" xfId="0" applyFont="1" applyFill="1" applyBorder="1" applyAlignment="1" applyProtection="1">
      <alignment vertical="center" wrapText="1"/>
    </xf>
    <xf numFmtId="0" fontId="38" fillId="31" borderId="148" xfId="0" applyFont="1" applyFill="1" applyBorder="1" applyAlignment="1" applyProtection="1">
      <alignment horizontal="center" vertical="center" wrapText="1"/>
    </xf>
    <xf numFmtId="177" fontId="34" fillId="0" borderId="131" xfId="0" applyNumberFormat="1" applyFont="1" applyFill="1" applyBorder="1" applyAlignment="1" applyProtection="1">
      <alignment horizontal="right" vertical="center"/>
    </xf>
    <xf numFmtId="0" fontId="37" fillId="0" borderId="50" xfId="0" applyFont="1" applyFill="1" applyBorder="1" applyAlignment="1" applyProtection="1">
      <alignment vertical="center"/>
    </xf>
    <xf numFmtId="177" fontId="64" fillId="32" borderId="46" xfId="0" applyNumberFormat="1" applyFont="1" applyFill="1" applyBorder="1" applyAlignment="1" applyProtection="1">
      <alignment horizontal="center" vertical="center"/>
      <protection locked="0"/>
    </xf>
    <xf numFmtId="38" fontId="37" fillId="26" borderId="33" xfId="95" applyFont="1" applyFill="1" applyBorder="1" applyAlignment="1" applyProtection="1">
      <alignment horizontal="right" vertical="center"/>
      <protection locked="0"/>
    </xf>
    <xf numFmtId="0" fontId="37" fillId="26" borderId="130" xfId="0" applyFont="1" applyFill="1" applyBorder="1" applyAlignment="1" applyProtection="1">
      <alignment horizontal="left" vertical="center" shrinkToFit="1"/>
      <protection locked="0"/>
    </xf>
    <xf numFmtId="49" fontId="41" fillId="28" borderId="135" xfId="0" applyNumberFormat="1" applyFont="1" applyFill="1" applyBorder="1" applyAlignment="1" applyProtection="1">
      <alignment horizontal="center" vertical="center" wrapText="1"/>
    </xf>
    <xf numFmtId="0" fontId="46" fillId="0" borderId="0" xfId="0" applyFont="1" applyFill="1" applyAlignment="1" applyProtection="1">
      <alignment vertical="center" wrapText="1"/>
    </xf>
    <xf numFmtId="0" fontId="49" fillId="0" borderId="0" xfId="0"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42" fillId="0" borderId="110" xfId="0" applyFont="1" applyFill="1" applyBorder="1" applyAlignment="1" applyProtection="1">
      <alignment horizontal="left" vertical="center"/>
    </xf>
    <xf numFmtId="0" fontId="42" fillId="0" borderId="139" xfId="0" applyFont="1" applyFill="1" applyBorder="1" applyAlignment="1" applyProtection="1">
      <alignment horizontal="left" vertical="center"/>
    </xf>
    <xf numFmtId="0" fontId="42" fillId="0" borderId="149" xfId="0" applyFont="1" applyFill="1" applyBorder="1" applyAlignment="1" applyProtection="1">
      <alignment horizontal="left" vertical="center"/>
    </xf>
    <xf numFmtId="0" fontId="42" fillId="0" borderId="139" xfId="0" applyFont="1" applyFill="1" applyBorder="1" applyAlignment="1" applyProtection="1">
      <alignment horizontal="left" vertical="center" wrapText="1"/>
    </xf>
    <xf numFmtId="0" fontId="42" fillId="0" borderId="149" xfId="0" applyFont="1" applyFill="1" applyBorder="1" applyAlignment="1" applyProtection="1">
      <alignment horizontal="left" vertical="center" wrapText="1"/>
    </xf>
    <xf numFmtId="0" fontId="42" fillId="0" borderId="110" xfId="0" applyFont="1" applyFill="1" applyBorder="1" applyAlignment="1" applyProtection="1">
      <alignment vertical="center" wrapText="1"/>
    </xf>
    <xf numFmtId="0" fontId="42" fillId="0" borderId="139" xfId="0" applyFont="1" applyFill="1" applyBorder="1" applyAlignment="1" applyProtection="1">
      <alignment vertical="center" wrapText="1"/>
    </xf>
    <xf numFmtId="0" fontId="42" fillId="0" borderId="149" xfId="0" applyFont="1" applyFill="1" applyBorder="1" applyAlignment="1" applyProtection="1">
      <alignment vertical="center"/>
    </xf>
    <xf numFmtId="0" fontId="42" fillId="0" borderId="31" xfId="0" applyFont="1" applyFill="1" applyBorder="1" applyAlignment="1" applyProtection="1">
      <alignment horizontal="left" vertical="center" wrapText="1"/>
    </xf>
    <xf numFmtId="0" fontId="29" fillId="0" borderId="0" xfId="0" applyFont="1" applyProtection="1">
      <alignment vertical="center"/>
    </xf>
    <xf numFmtId="0" fontId="37" fillId="0" borderId="110" xfId="0" applyFont="1" applyFill="1" applyBorder="1" applyAlignment="1" applyProtection="1">
      <alignment horizontal="left" vertical="center"/>
    </xf>
    <xf numFmtId="0" fontId="37" fillId="0" borderId="32" xfId="0" applyFont="1" applyFill="1" applyBorder="1" applyAlignment="1" applyProtection="1">
      <alignment horizontal="left" vertical="center" wrapText="1"/>
    </xf>
    <xf numFmtId="0" fontId="37" fillId="0" borderId="31" xfId="0" applyFont="1" applyBorder="1" applyProtection="1">
      <alignment vertical="center"/>
    </xf>
    <xf numFmtId="0" fontId="37" fillId="0" borderId="91" xfId="0" applyFont="1" applyFill="1" applyBorder="1" applyAlignment="1" applyProtection="1">
      <alignment horizontal="left" vertical="center"/>
    </xf>
    <xf numFmtId="0" fontId="37" fillId="0" borderId="32" xfId="0" applyFont="1" applyFill="1" applyBorder="1" applyAlignment="1" applyProtection="1">
      <alignment horizontal="left" vertical="center"/>
    </xf>
    <xf numFmtId="0" fontId="37" fillId="0" borderId="150"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105" xfId="0" applyFont="1" applyBorder="1" applyAlignment="1" applyProtection="1">
      <alignment horizontal="left" vertical="center" wrapText="1"/>
    </xf>
    <xf numFmtId="0" fontId="39" fillId="0" borderId="151" xfId="0" applyFont="1" applyFill="1" applyBorder="1" applyAlignment="1" applyProtection="1">
      <alignment vertical="center" wrapText="1"/>
    </xf>
    <xf numFmtId="0" fontId="42" fillId="0" borderId="152" xfId="0" applyFont="1" applyBorder="1" applyProtection="1">
      <alignment vertical="center"/>
    </xf>
    <xf numFmtId="0" fontId="42" fillId="0" borderId="31" xfId="0" applyFont="1" applyBorder="1" applyProtection="1">
      <alignment vertical="center"/>
    </xf>
    <xf numFmtId="0" fontId="34" fillId="0" borderId="130" xfId="0" applyFont="1" applyFill="1" applyBorder="1" applyProtection="1">
      <alignment vertical="center"/>
    </xf>
    <xf numFmtId="0" fontId="37" fillId="0" borderId="53" xfId="0" applyFont="1" applyBorder="1" applyProtection="1">
      <alignment vertical="center"/>
    </xf>
    <xf numFmtId="0" fontId="41" fillId="0" borderId="105" xfId="0" applyFont="1" applyBorder="1" applyProtection="1">
      <alignment vertical="center"/>
    </xf>
    <xf numFmtId="0" fontId="39" fillId="25" borderId="135" xfId="0" applyFont="1" applyFill="1" applyBorder="1" applyAlignment="1" applyProtection="1">
      <alignment horizontal="left" vertical="center"/>
      <protection locked="0"/>
    </xf>
    <xf numFmtId="0" fontId="37" fillId="0" borderId="91" xfId="0" applyFont="1" applyBorder="1" applyProtection="1">
      <alignment vertical="center"/>
    </xf>
    <xf numFmtId="0" fontId="37" fillId="0" borderId="83" xfId="0" applyFont="1" applyBorder="1" applyAlignment="1" applyProtection="1">
      <alignment horizontal="center" vertical="center"/>
    </xf>
    <xf numFmtId="0" fontId="39" fillId="0" borderId="91" xfId="0" applyFont="1" applyBorder="1" applyProtection="1">
      <alignment vertical="center"/>
    </xf>
    <xf numFmtId="0" fontId="39" fillId="0" borderId="139" xfId="0" applyFont="1" applyBorder="1" applyProtection="1">
      <alignment vertical="center"/>
    </xf>
    <xf numFmtId="0" fontId="39" fillId="0" borderId="149" xfId="0" applyFont="1" applyBorder="1" applyProtection="1">
      <alignment vertical="center"/>
    </xf>
    <xf numFmtId="0" fontId="41" fillId="0" borderId="91" xfId="0" applyFont="1" applyFill="1" applyBorder="1" applyAlignment="1" applyProtection="1">
      <alignment vertical="center" wrapText="1"/>
    </xf>
    <xf numFmtId="0" fontId="41" fillId="0" borderId="150" xfId="0" applyFont="1" applyFill="1" applyBorder="1" applyAlignment="1" applyProtection="1">
      <alignment vertical="center" wrapText="1"/>
    </xf>
    <xf numFmtId="0" fontId="41" fillId="0" borderId="105" xfId="0" applyFont="1" applyFill="1" applyBorder="1" applyAlignment="1" applyProtection="1">
      <alignment vertical="center" wrapText="1"/>
    </xf>
    <xf numFmtId="0" fontId="37" fillId="25" borderId="130" xfId="0" applyFont="1" applyFill="1" applyBorder="1" applyAlignment="1" applyProtection="1">
      <alignment horizontal="left" vertical="center" wrapText="1" shrinkToFit="1"/>
      <protection locked="0"/>
    </xf>
    <xf numFmtId="0" fontId="62" fillId="0" borderId="105" xfId="0" applyFont="1" applyBorder="1" applyAlignment="1" applyProtection="1">
      <alignment vertical="center" wrapText="1"/>
    </xf>
    <xf numFmtId="0" fontId="39" fillId="25" borderId="135" xfId="0" applyFont="1" applyFill="1" applyBorder="1" applyAlignment="1" applyProtection="1">
      <alignment horizontal="left" vertical="center" wrapText="1" shrinkToFit="1"/>
      <protection locked="0"/>
    </xf>
    <xf numFmtId="0" fontId="39" fillId="0" borderId="32" xfId="0" applyFont="1" applyBorder="1" applyProtection="1">
      <alignment vertical="center"/>
    </xf>
    <xf numFmtId="0" fontId="37" fillId="0" borderId="0" xfId="0" applyFont="1" applyAlignment="1" applyProtection="1">
      <alignment horizontal="center" vertical="center"/>
    </xf>
    <xf numFmtId="0" fontId="41" fillId="0" borderId="91" xfId="0" applyFont="1" applyFill="1" applyBorder="1" applyAlignment="1" applyProtection="1">
      <alignment horizontal="left" vertical="center" wrapText="1"/>
    </xf>
    <xf numFmtId="0" fontId="39" fillId="0" borderId="153" xfId="0" applyFont="1" applyFill="1" applyBorder="1" applyAlignment="1" applyProtection="1">
      <alignment vertical="center" wrapText="1"/>
    </xf>
    <xf numFmtId="0" fontId="39" fillId="0" borderId="119" xfId="0" applyFont="1" applyFill="1" applyBorder="1" applyAlignment="1" applyProtection="1">
      <alignment horizontal="left" vertical="center" wrapText="1"/>
    </xf>
    <xf numFmtId="0" fontId="39" fillId="0" borderId="154" xfId="0" applyFont="1" applyFill="1" applyBorder="1" applyAlignment="1" applyProtection="1">
      <alignment horizontal="left" vertical="center" wrapText="1"/>
    </xf>
    <xf numFmtId="0" fontId="41" fillId="27" borderId="119" xfId="0" applyFont="1" applyFill="1" applyBorder="1" applyProtection="1">
      <alignment vertical="center"/>
    </xf>
    <xf numFmtId="0" fontId="75" fillId="33" borderId="146" xfId="0" applyFont="1" applyFill="1" applyBorder="1" applyAlignment="1" applyProtection="1">
      <alignment horizontal="center" vertical="center"/>
    </xf>
    <xf numFmtId="0" fontId="39" fillId="27" borderId="102" xfId="0" applyFont="1" applyFill="1" applyBorder="1" applyAlignment="1" applyProtection="1">
      <alignment vertical="center"/>
    </xf>
    <xf numFmtId="0" fontId="41" fillId="27" borderId="151" xfId="0" applyFont="1" applyFill="1" applyBorder="1" applyProtection="1">
      <alignment vertical="center"/>
    </xf>
    <xf numFmtId="176" fontId="41" fillId="0" borderId="0" xfId="0" applyNumberFormat="1" applyFont="1" applyProtection="1">
      <alignment vertical="center"/>
    </xf>
    <xf numFmtId="0" fontId="37" fillId="0" borderId="150" xfId="0" applyFont="1" applyFill="1" applyBorder="1" applyAlignment="1" applyProtection="1">
      <alignment horizontal="center" vertical="center"/>
    </xf>
    <xf numFmtId="0" fontId="37" fillId="0" borderId="105" xfId="0" applyFont="1" applyFill="1" applyBorder="1" applyAlignment="1" applyProtection="1">
      <alignment horizontal="center" vertical="center"/>
    </xf>
    <xf numFmtId="0" fontId="41" fillId="27" borderId="151" xfId="0" applyFont="1" applyFill="1" applyBorder="1" applyAlignment="1" applyProtection="1">
      <alignment vertical="center"/>
    </xf>
    <xf numFmtId="0" fontId="39" fillId="26" borderId="150" xfId="0" applyFont="1" applyFill="1" applyBorder="1" applyAlignment="1" applyProtection="1">
      <alignment horizontal="left" vertical="center" wrapText="1" shrinkToFit="1"/>
      <protection locked="0"/>
    </xf>
    <xf numFmtId="0" fontId="0" fillId="0" borderId="111" xfId="0" applyFont="1" applyFill="1" applyBorder="1" applyProtection="1">
      <alignment vertical="center"/>
    </xf>
    <xf numFmtId="0" fontId="37" fillId="0" borderId="105" xfId="0" applyFont="1" applyBorder="1" applyProtection="1">
      <alignment vertical="center"/>
    </xf>
    <xf numFmtId="0" fontId="39" fillId="0" borderId="105" xfId="0" applyFont="1" applyBorder="1" applyProtection="1">
      <alignment vertical="center"/>
    </xf>
    <xf numFmtId="0" fontId="41" fillId="0" borderId="105" xfId="0" applyFont="1" applyFill="1" applyBorder="1" applyAlignment="1" applyProtection="1">
      <alignment horizontal="left" vertical="center"/>
    </xf>
    <xf numFmtId="0" fontId="39" fillId="26" borderId="135" xfId="0" applyFont="1" applyFill="1" applyBorder="1" applyAlignment="1" applyProtection="1">
      <alignment horizontal="left" vertical="center" wrapText="1" shrinkToFit="1"/>
      <protection locked="0"/>
    </xf>
    <xf numFmtId="0" fontId="41" fillId="0" borderId="153" xfId="0" applyFont="1" applyFill="1" applyBorder="1" applyAlignment="1" applyProtection="1">
      <alignment horizontal="left" vertical="center"/>
    </xf>
    <xf numFmtId="0" fontId="41" fillId="0" borderId="119" xfId="0" applyFont="1" applyFill="1" applyBorder="1" applyAlignment="1" applyProtection="1">
      <alignment horizontal="left" vertical="center" wrapText="1"/>
    </xf>
    <xf numFmtId="0" fontId="39" fillId="27" borderId="154" xfId="0" applyFont="1" applyFill="1" applyBorder="1" applyAlignment="1" applyProtection="1">
      <alignment vertical="center" wrapText="1"/>
    </xf>
    <xf numFmtId="0" fontId="37" fillId="0" borderId="150" xfId="0" applyFont="1" applyFill="1" applyBorder="1" applyAlignment="1" applyProtection="1">
      <alignment vertical="center"/>
    </xf>
    <xf numFmtId="0" fontId="37" fillId="0" borderId="130" xfId="0" applyFont="1" applyFill="1" applyBorder="1" applyAlignment="1" applyProtection="1">
      <alignment vertical="center"/>
    </xf>
    <xf numFmtId="0" fontId="39" fillId="31" borderId="57" xfId="0" applyFont="1" applyFill="1" applyBorder="1" applyAlignment="1" applyProtection="1">
      <alignment horizontal="left" vertical="center" wrapText="1" shrinkToFit="1"/>
      <protection locked="0"/>
    </xf>
    <xf numFmtId="0" fontId="39" fillId="27" borderId="153" xfId="0" applyFont="1" applyFill="1" applyBorder="1" applyAlignment="1" applyProtection="1">
      <alignment horizontal="left" vertical="center" wrapText="1"/>
    </xf>
    <xf numFmtId="0" fontId="39" fillId="27" borderId="119" xfId="0" applyFont="1" applyFill="1" applyBorder="1" applyAlignment="1" applyProtection="1">
      <alignment vertical="center" wrapText="1"/>
    </xf>
    <xf numFmtId="0" fontId="39" fillId="27" borderId="103" xfId="0" applyFont="1" applyFill="1" applyBorder="1" applyAlignment="1" applyProtection="1">
      <alignment vertical="center" wrapText="1"/>
    </xf>
    <xf numFmtId="0" fontId="39" fillId="27" borderId="155" xfId="0" applyFont="1" applyFill="1" applyBorder="1" applyAlignment="1" applyProtection="1">
      <alignment vertical="center" wrapText="1"/>
    </xf>
    <xf numFmtId="0" fontId="39" fillId="27" borderId="102" xfId="0" applyFont="1" applyFill="1" applyBorder="1" applyAlignment="1" applyProtection="1">
      <alignment vertical="center" wrapText="1"/>
    </xf>
    <xf numFmtId="0" fontId="39" fillId="27" borderId="144" xfId="0" applyFont="1" applyFill="1" applyBorder="1" applyAlignment="1" applyProtection="1">
      <alignment horizontal="left" vertical="center" wrapText="1"/>
    </xf>
    <xf numFmtId="0" fontId="39" fillId="27" borderId="144" xfId="0" applyFont="1" applyFill="1" applyBorder="1" applyAlignment="1" applyProtection="1">
      <alignment vertical="center" wrapText="1"/>
    </xf>
    <xf numFmtId="0" fontId="39" fillId="27" borderId="105" xfId="0" applyFont="1" applyFill="1" applyBorder="1" applyAlignment="1" applyProtection="1">
      <alignment vertical="center" wrapText="1"/>
    </xf>
    <xf numFmtId="0" fontId="39" fillId="27" borderId="155" xfId="0" applyFont="1" applyFill="1" applyBorder="1" applyAlignment="1" applyProtection="1">
      <alignment horizontal="left" vertical="center" wrapText="1"/>
    </xf>
    <xf numFmtId="0" fontId="39" fillId="27" borderId="151" xfId="0" applyFont="1" applyFill="1" applyBorder="1" applyAlignment="1" applyProtection="1">
      <alignment vertical="center" wrapText="1"/>
    </xf>
    <xf numFmtId="49" fontId="41" fillId="0" borderId="0" xfId="0" applyNumberFormat="1" applyFont="1" applyAlignment="1" applyProtection="1">
      <alignment horizontal="left" vertical="center" wrapText="1"/>
    </xf>
    <xf numFmtId="0" fontId="75" fillId="33" borderId="82" xfId="0" applyFont="1" applyFill="1" applyBorder="1" applyProtection="1">
      <alignment vertical="center"/>
    </xf>
    <xf numFmtId="0" fontId="41" fillId="0" borderId="153" xfId="0" applyFont="1" applyFill="1" applyBorder="1" applyAlignment="1" applyProtection="1">
      <alignment horizontal="center" vertical="center"/>
    </xf>
    <xf numFmtId="0" fontId="41" fillId="0" borderId="119" xfId="0" applyFont="1" applyFill="1" applyBorder="1" applyAlignment="1" applyProtection="1">
      <alignment horizontal="center" vertical="center"/>
    </xf>
    <xf numFmtId="0" fontId="41" fillId="0" borderId="119" xfId="0" applyFont="1" applyFill="1" applyBorder="1" applyAlignment="1" applyProtection="1">
      <alignment horizontal="center" vertical="center" wrapText="1"/>
    </xf>
    <xf numFmtId="0" fontId="41" fillId="0" borderId="154" xfId="0" applyFont="1" applyFill="1" applyBorder="1" applyAlignment="1" applyProtection="1">
      <alignment horizontal="center" vertical="center"/>
    </xf>
    <xf numFmtId="0" fontId="46" fillId="0" borderId="150" xfId="0" applyFont="1" applyFill="1" applyBorder="1" applyAlignment="1" applyProtection="1">
      <alignment vertical="center" wrapText="1"/>
    </xf>
    <xf numFmtId="0" fontId="46" fillId="0" borderId="105" xfId="0" applyFont="1" applyFill="1" applyBorder="1" applyAlignment="1" applyProtection="1">
      <alignment vertical="center" wrapText="1"/>
    </xf>
    <xf numFmtId="0" fontId="46" fillId="0" borderId="105" xfId="0" applyFont="1" applyFill="1" applyBorder="1" applyAlignment="1" applyProtection="1">
      <alignment vertical="center" shrinkToFit="1"/>
    </xf>
    <xf numFmtId="0" fontId="49" fillId="0" borderId="105" xfId="0" applyFont="1" applyFill="1" applyBorder="1" applyAlignment="1" applyProtection="1">
      <alignment horizontal="center" vertical="center"/>
    </xf>
    <xf numFmtId="0" fontId="35" fillId="0" borderId="151" xfId="0" applyFont="1" applyBorder="1" applyProtection="1">
      <alignment vertical="center"/>
    </xf>
    <xf numFmtId="0" fontId="68" fillId="33" borderId="16" xfId="0" applyFont="1" applyFill="1" applyBorder="1" applyAlignment="1" applyProtection="1">
      <alignment horizontal="center" vertical="center"/>
    </xf>
    <xf numFmtId="0" fontId="11" fillId="0" borderId="0" xfId="0" applyFont="1" applyAlignment="1" applyProtection="1">
      <alignment vertical="center" wrapText="1"/>
    </xf>
    <xf numFmtId="177" fontId="34" fillId="0" borderId="0" xfId="0" applyNumberFormat="1" applyFont="1" applyProtection="1">
      <alignment vertical="center"/>
    </xf>
    <xf numFmtId="0" fontId="76" fillId="0" borderId="0" xfId="0" applyFont="1" applyAlignment="1" applyProtection="1">
      <alignment vertical="center" wrapText="1"/>
    </xf>
    <xf numFmtId="0" fontId="34" fillId="0" borderId="0" xfId="0" applyFont="1" applyBorder="1" applyAlignment="1" applyProtection="1">
      <alignment vertical="top"/>
    </xf>
    <xf numFmtId="0" fontId="34" fillId="0" borderId="0" xfId="0" applyFont="1" applyBorder="1" applyAlignment="1" applyProtection="1">
      <alignment vertical="center"/>
    </xf>
    <xf numFmtId="0" fontId="42" fillId="0" borderId="0" xfId="0" applyFont="1" applyFill="1" applyAlignment="1" applyProtection="1">
      <alignment vertical="top" textRotation="255"/>
    </xf>
    <xf numFmtId="0" fontId="11" fillId="0" borderId="61" xfId="0" applyFont="1" applyBorder="1" applyAlignment="1" applyProtection="1">
      <alignment horizontal="center" textRotation="255"/>
    </xf>
    <xf numFmtId="0" fontId="11" fillId="0" borderId="61" xfId="0" applyFont="1" applyBorder="1" applyAlignment="1" applyProtection="1">
      <alignment horizontal="center" vertical="top" textRotation="255"/>
    </xf>
    <xf numFmtId="181" fontId="11" fillId="0" borderId="0" xfId="0" applyNumberFormat="1" applyFont="1" applyFill="1" applyBorder="1" applyProtection="1">
      <alignment vertical="center"/>
    </xf>
    <xf numFmtId="0" fontId="34" fillId="0" borderId="61" xfId="0" applyFont="1" applyBorder="1" applyProtection="1">
      <alignment vertical="center"/>
    </xf>
    <xf numFmtId="0" fontId="33" fillId="0" borderId="0" xfId="0" applyFont="1" applyBorder="1" applyAlignment="1" applyProtection="1">
      <alignment vertical="top"/>
    </xf>
    <xf numFmtId="0" fontId="0" fillId="27" borderId="0" xfId="0" applyFont="1" applyFill="1" applyBorder="1" applyProtection="1">
      <alignment vertical="center"/>
    </xf>
    <xf numFmtId="0" fontId="34" fillId="27" borderId="0" xfId="0" applyFont="1" applyFill="1" applyProtection="1">
      <alignment vertical="center"/>
    </xf>
    <xf numFmtId="0" fontId="75" fillId="27" borderId="50" xfId="0" applyFont="1" applyFill="1" applyBorder="1" applyAlignment="1" applyProtection="1">
      <alignment horizontal="left" vertical="center"/>
    </xf>
    <xf numFmtId="0" fontId="39" fillId="27" borderId="0" xfId="0" applyFont="1" applyFill="1" applyBorder="1" applyAlignment="1" applyProtection="1">
      <alignment vertical="center"/>
    </xf>
    <xf numFmtId="0" fontId="75" fillId="27" borderId="0" xfId="0" applyFont="1" applyFill="1" applyBorder="1" applyAlignment="1" applyProtection="1">
      <alignment horizontal="left" vertical="center"/>
    </xf>
    <xf numFmtId="0" fontId="75" fillId="27" borderId="49" xfId="0" applyFont="1" applyFill="1" applyBorder="1" applyAlignment="1" applyProtection="1">
      <alignment horizontal="left" vertical="center" wrapText="1"/>
    </xf>
    <xf numFmtId="0" fontId="42" fillId="27" borderId="0" xfId="0" applyFont="1" applyFill="1" applyAlignment="1" applyProtection="1">
      <alignment vertical="center"/>
    </xf>
    <xf numFmtId="49" fontId="33" fillId="27" borderId="0" xfId="0" applyNumberFormat="1" applyFont="1" applyFill="1" applyAlignment="1" applyProtection="1">
      <alignment horizontal="left" vertical="center"/>
    </xf>
    <xf numFmtId="0" fontId="11" fillId="27" borderId="0" xfId="0" applyFont="1" applyFill="1" applyBorder="1" applyAlignment="1" applyProtection="1">
      <alignment vertical="center"/>
    </xf>
    <xf numFmtId="0" fontId="11" fillId="27" borderId="0" xfId="0" applyFont="1" applyFill="1" applyBorder="1" applyAlignment="1" applyProtection="1">
      <alignment vertical="center" wrapText="1"/>
    </xf>
    <xf numFmtId="0" fontId="77" fillId="27" borderId="0" xfId="0" applyFont="1" applyFill="1" applyBorder="1" applyAlignment="1" applyProtection="1">
      <alignment vertical="center" wrapText="1"/>
    </xf>
    <xf numFmtId="0" fontId="76" fillId="27" borderId="0" xfId="0" applyFont="1" applyFill="1" applyBorder="1" applyAlignment="1" applyProtection="1">
      <alignment vertical="center" wrapText="1"/>
    </xf>
    <xf numFmtId="0" fontId="42" fillId="27" borderId="0" xfId="0" applyFont="1" applyFill="1" applyBorder="1" applyAlignment="1" applyProtection="1">
      <alignment vertical="center" wrapText="1"/>
    </xf>
    <xf numFmtId="0" fontId="34" fillId="27" borderId="0" xfId="0" applyFont="1" applyFill="1" applyBorder="1" applyAlignment="1" applyProtection="1">
      <alignment horizontal="center" vertical="center"/>
    </xf>
    <xf numFmtId="0" fontId="11" fillId="27" borderId="0" xfId="0" applyFont="1" applyFill="1" applyBorder="1" applyAlignment="1" applyProtection="1">
      <alignment horizontal="left" vertical="center" wrapText="1"/>
    </xf>
    <xf numFmtId="0" fontId="75" fillId="27" borderId="63" xfId="0" applyFont="1" applyFill="1" applyBorder="1" applyAlignment="1" applyProtection="1">
      <alignment horizontal="left" vertical="center" wrapText="1"/>
    </xf>
    <xf numFmtId="0" fontId="75" fillId="27" borderId="64" xfId="0" applyFont="1" applyFill="1" applyBorder="1" applyAlignment="1" applyProtection="1">
      <alignment horizontal="left" vertical="center" wrapText="1"/>
    </xf>
    <xf numFmtId="0" fontId="34" fillId="27" borderId="0" xfId="0" applyFont="1" applyFill="1" applyBorder="1" applyProtection="1">
      <alignment vertical="center"/>
    </xf>
    <xf numFmtId="181" fontId="11" fillId="27" borderId="0" xfId="0" applyNumberFormat="1" applyFont="1" applyFill="1" applyBorder="1" applyProtection="1">
      <alignment vertical="center"/>
    </xf>
    <xf numFmtId="0" fontId="0" fillId="27" borderId="0" xfId="0" applyFont="1" applyFill="1" applyAlignment="1" applyProtection="1">
      <alignment vertical="center"/>
    </xf>
    <xf numFmtId="0" fontId="33" fillId="27" borderId="0" xfId="0" applyFont="1" applyFill="1" applyProtection="1">
      <alignment vertical="center"/>
    </xf>
    <xf numFmtId="0" fontId="34" fillId="27" borderId="0" xfId="0" applyFont="1" applyFill="1" applyAlignment="1" applyProtection="1">
      <alignment vertical="top"/>
    </xf>
    <xf numFmtId="0" fontId="41" fillId="27" borderId="0" xfId="0" applyFont="1" applyFill="1" applyBorder="1" applyAlignment="1" applyProtection="1">
      <alignment horizontal="center" vertical="center" wrapText="1"/>
    </xf>
    <xf numFmtId="0" fontId="39" fillId="27" borderId="0" xfId="0" applyFont="1" applyFill="1" applyAlignment="1" applyProtection="1">
      <alignment horizontal="left" vertical="center" wrapText="1"/>
    </xf>
    <xf numFmtId="0" fontId="75" fillId="27" borderId="61" xfId="0" applyFont="1" applyFill="1" applyBorder="1" applyAlignment="1" applyProtection="1">
      <alignment horizontal="left" vertical="center" wrapText="1"/>
    </xf>
    <xf numFmtId="0" fontId="35" fillId="27" borderId="0" xfId="0" applyFont="1" applyFill="1" applyProtection="1">
      <alignment vertical="center"/>
    </xf>
    <xf numFmtId="0" fontId="11" fillId="27" borderId="0" xfId="0" applyFont="1" applyFill="1" applyProtection="1">
      <alignment vertical="center"/>
    </xf>
    <xf numFmtId="0" fontId="75" fillId="27" borderId="50" xfId="0" applyFont="1" applyFill="1" applyBorder="1" applyAlignment="1" applyProtection="1">
      <alignment horizontal="left" vertical="center" wrapText="1"/>
    </xf>
    <xf numFmtId="0" fontId="34" fillId="27" borderId="0" xfId="0" applyFont="1" applyFill="1" applyAlignment="1" applyProtection="1">
      <alignment vertical="center"/>
    </xf>
    <xf numFmtId="0" fontId="75" fillId="27" borderId="81" xfId="0" applyFont="1" applyFill="1" applyBorder="1" applyAlignment="1" applyProtection="1">
      <alignment horizontal="left" vertical="center" wrapText="1"/>
    </xf>
    <xf numFmtId="0" fontId="75" fillId="27" borderId="18" xfId="0" applyFont="1" applyFill="1" applyBorder="1" applyAlignment="1" applyProtection="1">
      <alignment horizontal="left" vertical="center" wrapText="1"/>
    </xf>
    <xf numFmtId="0" fontId="11" fillId="27" borderId="0" xfId="0" applyFont="1" applyFill="1" applyBorder="1" applyProtection="1">
      <alignment vertical="center"/>
    </xf>
    <xf numFmtId="0" fontId="33" fillId="27" borderId="0" xfId="0" applyFont="1" applyFill="1" applyAlignment="1" applyProtection="1">
      <alignment vertical="top"/>
    </xf>
    <xf numFmtId="0" fontId="75" fillId="27" borderId="0" xfId="0" applyFont="1" applyFill="1" applyBorder="1" applyAlignment="1" applyProtection="1">
      <alignment horizontal="left" vertical="center" wrapText="1"/>
    </xf>
    <xf numFmtId="182" fontId="11" fillId="27" borderId="0" xfId="0" applyNumberFormat="1" applyFont="1" applyFill="1" applyBorder="1" applyProtection="1">
      <alignment vertical="center"/>
    </xf>
    <xf numFmtId="0" fontId="78" fillId="27" borderId="0" xfId="0" applyFont="1" applyFill="1" applyProtection="1">
      <alignment vertical="center"/>
    </xf>
    <xf numFmtId="0" fontId="79" fillId="27" borderId="0" xfId="0" applyFont="1" applyFill="1" applyProtection="1">
      <alignment vertical="center"/>
    </xf>
    <xf numFmtId="0" fontId="80" fillId="27" borderId="0" xfId="0" applyFont="1" applyFill="1" applyProtection="1">
      <alignment vertical="center"/>
    </xf>
    <xf numFmtId="0" fontId="75" fillId="27" borderId="83" xfId="0" applyFont="1" applyFill="1" applyBorder="1" applyAlignment="1" applyProtection="1">
      <alignment horizontal="left" vertical="center"/>
    </xf>
    <xf numFmtId="0" fontId="75" fillId="27" borderId="83" xfId="0" applyFont="1" applyFill="1" applyBorder="1" applyAlignment="1" applyProtection="1">
      <alignment horizontal="left" vertical="center" wrapText="1"/>
    </xf>
    <xf numFmtId="0" fontId="75" fillId="27" borderId="150" xfId="0" applyFont="1" applyFill="1" applyBorder="1" applyAlignment="1" applyProtection="1">
      <alignment horizontal="left" vertical="center" wrapText="1"/>
    </xf>
    <xf numFmtId="0" fontId="75" fillId="27" borderId="151" xfId="0" applyFont="1" applyFill="1" applyBorder="1" applyAlignment="1" applyProtection="1">
      <alignment horizontal="left" vertical="center" wrapText="1"/>
    </xf>
    <xf numFmtId="0" fontId="75" fillId="27" borderId="105" xfId="0" applyFont="1" applyFill="1" applyBorder="1" applyAlignment="1" applyProtection="1">
      <alignment horizontal="left" vertical="center" wrapText="1"/>
    </xf>
    <xf numFmtId="0" fontId="75" fillId="0" borderId="0" xfId="0" applyFont="1" applyFill="1" applyAlignment="1" applyProtection="1">
      <alignment vertical="center"/>
    </xf>
    <xf numFmtId="0" fontId="0" fillId="0" borderId="0" xfId="0" applyFont="1" applyFill="1">
      <alignment vertical="center"/>
    </xf>
    <xf numFmtId="0" fontId="29" fillId="0" borderId="0" xfId="0" applyFont="1" applyFill="1">
      <alignment vertical="center"/>
    </xf>
    <xf numFmtId="0" fontId="12" fillId="0" borderId="0" xfId="0" applyFont="1" applyFill="1">
      <alignment vertical="center"/>
    </xf>
    <xf numFmtId="0" fontId="25" fillId="0" borderId="16"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0" xfId="0" applyFont="1" applyFill="1" applyBorder="1" applyAlignment="1">
      <alignment vertical="center"/>
    </xf>
    <xf numFmtId="0" fontId="12" fillId="27" borderId="11" xfId="0" applyFont="1" applyFill="1" applyBorder="1" applyAlignment="1">
      <alignment horizontal="center" vertical="center" textRotation="255" wrapText="1"/>
    </xf>
    <xf numFmtId="0" fontId="12" fillId="27" borderId="13" xfId="0" applyFont="1" applyFill="1" applyBorder="1" applyAlignment="1">
      <alignment horizontal="center" vertical="center" textRotation="255" wrapText="1"/>
    </xf>
    <xf numFmtId="0" fontId="12" fillId="27" borderId="12" xfId="0" applyFont="1" applyFill="1" applyBorder="1" applyAlignment="1">
      <alignment horizontal="center" vertical="center" textRotation="255" wrapText="1"/>
    </xf>
    <xf numFmtId="0" fontId="25" fillId="0" borderId="16" xfId="0" applyFont="1" applyFill="1" applyBorder="1" applyAlignment="1">
      <alignment vertical="center" wrapText="1"/>
    </xf>
    <xf numFmtId="0" fontId="12" fillId="0" borderId="16" xfId="0" applyFont="1" applyFill="1" applyBorder="1" applyAlignment="1">
      <alignment vertical="center" wrapText="1"/>
    </xf>
    <xf numFmtId="0" fontId="29" fillId="0" borderId="0" xfId="0" applyFont="1" applyFill="1" applyAlignment="1">
      <alignment vertical="center"/>
    </xf>
    <xf numFmtId="0" fontId="25" fillId="0" borderId="25" xfId="0" applyFont="1" applyFill="1" applyBorder="1" applyAlignment="1">
      <alignment vertical="center"/>
    </xf>
    <xf numFmtId="0" fontId="25" fillId="27" borderId="41" xfId="0" applyFont="1" applyFill="1" applyBorder="1" applyAlignment="1">
      <alignment horizontal="center" vertical="center" wrapText="1" shrinkToFit="1"/>
    </xf>
    <xf numFmtId="0" fontId="25" fillId="27" borderId="60" xfId="0" applyFont="1" applyFill="1" applyBorder="1" applyAlignment="1">
      <alignment horizontal="center" vertical="center" wrapText="1" shrinkToFit="1"/>
    </xf>
    <xf numFmtId="0" fontId="25" fillId="27" borderId="51" xfId="0" applyFont="1" applyFill="1" applyBorder="1" applyAlignment="1">
      <alignment horizontal="center" vertical="center" wrapText="1" shrinkToFit="1"/>
    </xf>
    <xf numFmtId="0" fontId="29" fillId="0" borderId="10" xfId="0" applyFont="1" applyFill="1" applyBorder="1" applyAlignment="1">
      <alignment horizontal="center" vertical="center"/>
    </xf>
    <xf numFmtId="0" fontId="25" fillId="0" borderId="10" xfId="0" applyFont="1" applyFill="1" applyBorder="1" applyAlignment="1">
      <alignment horizontal="center" vertical="center"/>
    </xf>
    <xf numFmtId="0" fontId="25" fillId="27" borderId="17" xfId="0" applyFont="1" applyFill="1" applyBorder="1" applyAlignment="1">
      <alignment horizontal="center" vertical="center" wrapText="1" shrinkToFit="1"/>
    </xf>
    <xf numFmtId="0" fontId="25" fillId="27" borderId="0" xfId="0" applyFont="1" applyFill="1" applyBorder="1" applyAlignment="1">
      <alignment horizontal="center" vertical="center" wrapText="1" shrinkToFit="1"/>
    </xf>
    <xf numFmtId="0" fontId="25" fillId="27" borderId="14" xfId="0" applyFont="1" applyFill="1" applyBorder="1" applyAlignment="1">
      <alignment horizontal="center" vertical="center" wrapText="1" shrinkToFit="1"/>
    </xf>
    <xf numFmtId="0" fontId="29" fillId="0" borderId="25" xfId="0" applyFont="1" applyFill="1" applyBorder="1" applyAlignment="1">
      <alignment horizontal="center" vertical="center"/>
    </xf>
    <xf numFmtId="0" fontId="25" fillId="0" borderId="49" xfId="0" applyFont="1" applyFill="1" applyBorder="1" applyAlignment="1">
      <alignment vertical="center"/>
    </xf>
    <xf numFmtId="0" fontId="25" fillId="0" borderId="0" xfId="0" applyFont="1" applyFill="1" applyBorder="1" applyAlignment="1">
      <alignment horizontal="left" vertical="center"/>
    </xf>
    <xf numFmtId="0" fontId="25" fillId="0" borderId="50" xfId="0" applyFont="1" applyFill="1" applyBorder="1" applyAlignment="1">
      <alignment vertical="center"/>
    </xf>
    <xf numFmtId="0" fontId="25" fillId="27" borderId="28" xfId="0" applyFont="1" applyFill="1" applyBorder="1" applyAlignment="1">
      <alignment horizontal="center" vertical="center" wrapText="1" shrinkToFit="1"/>
    </xf>
    <xf numFmtId="0" fontId="25" fillId="27" borderId="91" xfId="0" applyFont="1" applyFill="1" applyBorder="1" applyAlignment="1">
      <alignment horizontal="center" vertical="center" wrapText="1" shrinkToFit="1"/>
    </xf>
    <xf numFmtId="0" fontId="25" fillId="27" borderId="32" xfId="0" applyFont="1" applyFill="1" applyBorder="1" applyAlignment="1">
      <alignment horizontal="center" vertical="center" wrapText="1" shrinkToFit="1"/>
    </xf>
    <xf numFmtId="0" fontId="29" fillId="0" borderId="31" xfId="0" applyFont="1" applyFill="1" applyBorder="1" applyAlignment="1">
      <alignment horizontal="center" vertical="center"/>
    </xf>
    <xf numFmtId="0" fontId="25" fillId="27" borderId="11" xfId="0" applyFont="1" applyFill="1" applyBorder="1" applyAlignment="1">
      <alignment horizontal="center" vertical="center" wrapText="1" shrinkToFit="1"/>
    </xf>
    <xf numFmtId="0" fontId="25" fillId="27" borderId="13" xfId="0" applyFont="1" applyFill="1" applyBorder="1" applyAlignment="1">
      <alignment horizontal="center" vertical="center" wrapText="1" shrinkToFit="1"/>
    </xf>
    <xf numFmtId="0" fontId="25" fillId="27" borderId="12" xfId="0" applyFont="1" applyFill="1" applyBorder="1" applyAlignment="1">
      <alignment horizontal="center" vertical="center" wrapText="1" shrinkToFit="1"/>
    </xf>
    <xf numFmtId="0" fontId="25" fillId="0" borderId="16" xfId="0" applyFont="1" applyFill="1" applyBorder="1" applyAlignment="1" applyProtection="1">
      <alignment vertical="center" wrapText="1"/>
      <protection locked="0"/>
    </xf>
    <xf numFmtId="0" fontId="12" fillId="0" borderId="41" xfId="0" applyFont="1" applyFill="1" applyBorder="1">
      <alignment vertical="center"/>
    </xf>
    <xf numFmtId="0" fontId="25" fillId="27" borderId="51" xfId="0" applyFont="1" applyFill="1" applyBorder="1" applyAlignment="1">
      <alignment vertical="center" wrapText="1" shrinkToFit="1"/>
    </xf>
    <xf numFmtId="0" fontId="25" fillId="27" borderId="28" xfId="0" applyFont="1" applyFill="1" applyBorder="1" applyAlignment="1">
      <alignment vertical="center" wrapText="1" shrinkToFit="1"/>
    </xf>
    <xf numFmtId="0" fontId="25" fillId="27" borderId="32" xfId="0" applyFont="1" applyFill="1" applyBorder="1" applyAlignment="1">
      <alignment vertical="center" wrapText="1" shrinkToFit="1"/>
    </xf>
    <xf numFmtId="0" fontId="25" fillId="0" borderId="83" xfId="0" applyFont="1" applyFill="1" applyBorder="1" applyAlignment="1">
      <alignment vertical="center"/>
    </xf>
    <xf numFmtId="181" fontId="25" fillId="0" borderId="82" xfId="0" applyNumberFormat="1" applyFont="1" applyFill="1" applyBorder="1" applyAlignment="1">
      <alignment vertical="center"/>
    </xf>
    <xf numFmtId="0" fontId="25" fillId="27" borderId="11" xfId="0" applyFont="1" applyFill="1" applyBorder="1" applyAlignment="1">
      <alignment horizontal="center" vertical="center" shrinkToFit="1"/>
    </xf>
    <xf numFmtId="0" fontId="25" fillId="27" borderId="13" xfId="0" applyFont="1" applyFill="1" applyBorder="1" applyAlignment="1">
      <alignment horizontal="center" vertical="center" shrinkToFit="1"/>
    </xf>
    <xf numFmtId="0" fontId="25" fillId="27" borderId="12" xfId="0" applyFont="1" applyFill="1" applyBorder="1" applyAlignment="1">
      <alignment horizontal="center" vertical="center" shrinkToFit="1"/>
    </xf>
    <xf numFmtId="0" fontId="25" fillId="0" borderId="0" xfId="0" applyFont="1" applyFill="1" applyBorder="1" applyAlignment="1">
      <alignment vertical="center"/>
    </xf>
    <xf numFmtId="0" fontId="25" fillId="27" borderId="41" xfId="0" applyFont="1" applyFill="1" applyBorder="1" applyAlignment="1">
      <alignment horizontal="center" vertical="center" shrinkToFit="1"/>
    </xf>
    <xf numFmtId="0" fontId="25" fillId="27" borderId="60" xfId="0" applyFont="1" applyFill="1" applyBorder="1" applyAlignment="1">
      <alignment horizontal="center" vertical="center" shrinkToFit="1"/>
    </xf>
    <xf numFmtId="0" fontId="25" fillId="27" borderId="51" xfId="0" applyFont="1" applyFill="1" applyBorder="1" applyAlignment="1">
      <alignment horizontal="center" vertical="center" shrinkToFit="1"/>
    </xf>
    <xf numFmtId="0" fontId="12" fillId="0" borderId="10" xfId="0" applyFont="1" applyFill="1" applyBorder="1" applyAlignment="1">
      <alignment vertical="center" wrapText="1"/>
    </xf>
    <xf numFmtId="0" fontId="12" fillId="0" borderId="0" xfId="0" applyFont="1" applyFill="1" applyBorder="1" applyAlignment="1">
      <alignment horizontal="center" vertical="center"/>
    </xf>
    <xf numFmtId="0" fontId="12" fillId="0" borderId="14" xfId="0" applyFont="1" applyFill="1" applyBorder="1">
      <alignment vertical="center"/>
    </xf>
    <xf numFmtId="0" fontId="25" fillId="27" borderId="11" xfId="0" applyFont="1" applyFill="1" applyBorder="1" applyAlignment="1">
      <alignment horizontal="center" vertical="center" wrapText="1"/>
    </xf>
    <xf numFmtId="0" fontId="25" fillId="27" borderId="13" xfId="0" applyFont="1" applyFill="1" applyBorder="1" applyAlignment="1">
      <alignment horizontal="center" vertical="center" wrapText="1"/>
    </xf>
    <xf numFmtId="0" fontId="25" fillId="27" borderId="12" xfId="0" applyFont="1" applyFill="1" applyBorder="1" applyAlignment="1">
      <alignment horizontal="center" vertical="center" wrapText="1"/>
    </xf>
    <xf numFmtId="38" fontId="25" fillId="0" borderId="16" xfId="95" applyFont="1" applyFill="1" applyBorder="1" applyAlignment="1" applyProtection="1">
      <alignment vertical="center" shrinkToFit="1"/>
    </xf>
    <xf numFmtId="0" fontId="25" fillId="27" borderId="56" xfId="0" applyFont="1" applyFill="1" applyBorder="1" applyAlignment="1">
      <alignment horizontal="center" vertical="center" wrapText="1"/>
    </xf>
    <xf numFmtId="0" fontId="25" fillId="27" borderId="156" xfId="0" applyFont="1" applyFill="1" applyBorder="1" applyAlignment="1">
      <alignment horizontal="center" vertical="center" wrapText="1"/>
    </xf>
    <xf numFmtId="0" fontId="25" fillId="27" borderId="54"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xf>
    <xf numFmtId="0" fontId="25" fillId="25" borderId="19" xfId="0" applyFont="1" applyFill="1" applyBorder="1">
      <alignment vertical="center"/>
    </xf>
    <xf numFmtId="0" fontId="25" fillId="27" borderId="157" xfId="0" applyFont="1" applyFill="1" applyBorder="1" applyAlignment="1">
      <alignment horizontal="center" vertical="center" wrapText="1"/>
    </xf>
    <xf numFmtId="0" fontId="25" fillId="27" borderId="39" xfId="0" applyFont="1" applyFill="1" applyBorder="1" applyAlignment="1">
      <alignment horizontal="center" vertical="center" wrapText="1"/>
    </xf>
    <xf numFmtId="0" fontId="12" fillId="25" borderId="37" xfId="0" applyFont="1" applyFill="1" applyBorder="1" applyAlignment="1" applyProtection="1">
      <alignment horizontal="center" vertical="center"/>
      <protection locked="0"/>
    </xf>
    <xf numFmtId="0" fontId="12" fillId="25" borderId="40" xfId="0" applyFont="1" applyFill="1" applyBorder="1" applyAlignment="1" applyProtection="1">
      <alignment horizontal="center" vertical="center"/>
      <protection locked="0"/>
    </xf>
    <xf numFmtId="0" fontId="25" fillId="25" borderId="24" xfId="0" applyFont="1" applyFill="1" applyBorder="1">
      <alignment vertical="center"/>
    </xf>
    <xf numFmtId="0" fontId="25" fillId="27" borderId="32" xfId="0" applyFont="1" applyFill="1" applyBorder="1" applyAlignment="1">
      <alignment horizontal="center" vertical="center" wrapText="1"/>
    </xf>
    <xf numFmtId="0" fontId="25" fillId="27" borderId="28" xfId="0" applyFont="1" applyFill="1" applyBorder="1" applyAlignment="1">
      <alignment horizontal="center" vertical="center" wrapText="1"/>
    </xf>
    <xf numFmtId="0" fontId="27" fillId="25" borderId="31" xfId="0" applyFont="1" applyFill="1" applyBorder="1" applyAlignment="1" applyProtection="1">
      <alignment horizontal="center" vertical="center"/>
      <protection locked="0"/>
    </xf>
    <xf numFmtId="0" fontId="27" fillId="25" borderId="33" xfId="0" applyFont="1" applyFill="1" applyBorder="1" applyAlignment="1" applyProtection="1">
      <alignment horizontal="center" vertical="center"/>
      <protection locked="0"/>
    </xf>
    <xf numFmtId="0" fontId="25" fillId="27" borderId="11" xfId="0" applyFont="1" applyFill="1" applyBorder="1" applyAlignment="1">
      <alignment horizontal="center" vertical="center"/>
    </xf>
    <xf numFmtId="0" fontId="25" fillId="27" borderId="12" xfId="0" applyFont="1" applyFill="1" applyBorder="1" applyAlignment="1">
      <alignment horizontal="center" vertical="center" textRotation="255"/>
    </xf>
    <xf numFmtId="183" fontId="25" fillId="0" borderId="16" xfId="96" applyNumberFormat="1" applyFont="1" applyFill="1" applyBorder="1" applyAlignment="1">
      <alignment vertical="center" shrinkToFit="1"/>
    </xf>
    <xf numFmtId="183" fontId="25" fillId="0" borderId="43" xfId="96" applyNumberFormat="1" applyFont="1" applyFill="1" applyBorder="1" applyAlignment="1">
      <alignment vertical="center" shrinkToFit="1"/>
    </xf>
    <xf numFmtId="0" fontId="25" fillId="27" borderId="41" xfId="0" applyFont="1" applyFill="1" applyBorder="1" applyAlignment="1">
      <alignment horizontal="center" vertical="center" wrapText="1"/>
    </xf>
    <xf numFmtId="0" fontId="25" fillId="27" borderId="60" xfId="0" applyFont="1" applyFill="1" applyBorder="1" applyAlignment="1">
      <alignment horizontal="center" vertical="center"/>
    </xf>
    <xf numFmtId="0" fontId="25" fillId="27" borderId="51" xfId="0" applyFont="1" applyFill="1" applyBorder="1" applyAlignment="1">
      <alignment horizontal="center" vertical="center"/>
    </xf>
    <xf numFmtId="0" fontId="37" fillId="0" borderId="10" xfId="0" applyFont="1" applyFill="1" applyBorder="1" applyAlignment="1">
      <alignment vertical="center"/>
    </xf>
    <xf numFmtId="0" fontId="37" fillId="0" borderId="47" xfId="0" applyFont="1" applyFill="1" applyBorder="1" applyAlignment="1">
      <alignment vertical="center"/>
    </xf>
    <xf numFmtId="0" fontId="12" fillId="0" borderId="0" xfId="0" applyFont="1" applyFill="1" applyBorder="1" applyAlignment="1">
      <alignment vertical="center"/>
    </xf>
    <xf numFmtId="0" fontId="25" fillId="27" borderId="17" xfId="0" applyFont="1" applyFill="1" applyBorder="1" applyAlignment="1">
      <alignment horizontal="center" vertical="center"/>
    </xf>
    <xf numFmtId="0" fontId="25" fillId="27" borderId="0" xfId="0" applyFont="1" applyFill="1" applyBorder="1" applyAlignment="1">
      <alignment horizontal="center" vertical="center"/>
    </xf>
    <xf numFmtId="0" fontId="25" fillId="27" borderId="14" xfId="0" applyFont="1" applyFill="1" applyBorder="1" applyAlignment="1">
      <alignment horizontal="center" vertical="center"/>
    </xf>
    <xf numFmtId="0" fontId="25" fillId="25" borderId="25" xfId="0" applyFont="1" applyFill="1" applyBorder="1" applyAlignment="1" applyProtection="1">
      <alignment horizontal="center" vertical="center"/>
      <protection locked="0"/>
    </xf>
    <xf numFmtId="0" fontId="25" fillId="25" borderId="26" xfId="0" applyFont="1" applyFill="1" applyBorder="1" applyAlignment="1" applyProtection="1">
      <alignment horizontal="center" vertical="center"/>
      <protection locked="0"/>
    </xf>
    <xf numFmtId="0" fontId="37" fillId="0" borderId="25" xfId="0" applyFont="1" applyFill="1" applyBorder="1" applyAlignment="1">
      <alignment vertical="center"/>
    </xf>
    <xf numFmtId="0" fontId="37" fillId="0" borderId="26" xfId="0" applyFont="1" applyFill="1" applyBorder="1" applyAlignment="1">
      <alignment vertical="center"/>
    </xf>
    <xf numFmtId="0" fontId="37" fillId="0" borderId="25" xfId="0" applyFont="1" applyFill="1" applyBorder="1" applyAlignment="1" applyProtection="1">
      <alignment vertical="center"/>
      <protection locked="0"/>
    </xf>
    <xf numFmtId="0" fontId="37" fillId="0" borderId="26" xfId="0" applyFont="1" applyFill="1" applyBorder="1" applyAlignment="1" applyProtection="1">
      <alignment vertical="center"/>
      <protection locked="0"/>
    </xf>
    <xf numFmtId="0" fontId="12" fillId="0" borderId="0" xfId="0" applyFont="1" applyFill="1" applyBorder="1">
      <alignment vertical="center"/>
    </xf>
    <xf numFmtId="181" fontId="25" fillId="0" borderId="0" xfId="0" applyNumberFormat="1" applyFont="1" applyFill="1" applyBorder="1" applyAlignment="1">
      <alignment vertical="center"/>
    </xf>
    <xf numFmtId="0" fontId="12" fillId="0" borderId="25" xfId="0" applyFont="1" applyFill="1" applyBorder="1">
      <alignment vertical="center"/>
    </xf>
    <xf numFmtId="0" fontId="12" fillId="0" borderId="26" xfId="0" applyFont="1" applyFill="1" applyBorder="1">
      <alignment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25" fillId="27" borderId="28" xfId="0" applyFont="1" applyFill="1" applyBorder="1" applyAlignment="1">
      <alignment horizontal="center" vertical="center"/>
    </xf>
    <xf numFmtId="0" fontId="25" fillId="27" borderId="91" xfId="0" applyFont="1" applyFill="1" applyBorder="1" applyAlignment="1">
      <alignment horizontal="center" vertical="center"/>
    </xf>
    <xf numFmtId="0" fontId="37" fillId="0" borderId="31" xfId="0" applyFont="1" applyFill="1" applyBorder="1" applyAlignment="1">
      <alignment vertical="center"/>
    </xf>
    <xf numFmtId="0" fontId="37" fillId="0" borderId="33" xfId="0" applyFont="1" applyFill="1" applyBorder="1" applyAlignment="1">
      <alignment vertical="center"/>
    </xf>
    <xf numFmtId="0" fontId="12" fillId="0" borderId="0" xfId="0" applyFont="1" applyFill="1" applyAlignment="1">
      <alignment horizontal="right" vertical="center"/>
    </xf>
    <xf numFmtId="0" fontId="25" fillId="25" borderId="111" xfId="0" applyFont="1" applyFill="1" applyBorder="1">
      <alignment vertical="center"/>
    </xf>
    <xf numFmtId="181" fontId="25" fillId="0" borderId="55" xfId="0" applyNumberFormat="1" applyFont="1" applyFill="1" applyBorder="1">
      <alignment vertical="center"/>
    </xf>
    <xf numFmtId="181" fontId="25" fillId="0" borderId="57" xfId="0" applyNumberFormat="1" applyFont="1" applyFill="1" applyBorder="1">
      <alignment vertical="center"/>
    </xf>
    <xf numFmtId="0" fontId="25" fillId="0" borderId="16"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left" vertical="center"/>
    </xf>
    <xf numFmtId="0" fontId="12" fillId="27" borderId="11" xfId="0" applyFont="1" applyFill="1" applyBorder="1" applyAlignment="1" applyProtection="1">
      <alignment horizontal="center" vertical="center" textRotation="255" wrapText="1"/>
    </xf>
    <xf numFmtId="0" fontId="12" fillId="27" borderId="13" xfId="0" applyFont="1" applyFill="1" applyBorder="1" applyAlignment="1" applyProtection="1">
      <alignment horizontal="center" vertical="center" textRotation="255" wrapText="1"/>
    </xf>
    <xf numFmtId="0" fontId="12" fillId="27" borderId="12" xfId="0" applyFont="1" applyFill="1" applyBorder="1" applyAlignment="1" applyProtection="1">
      <alignment horizontal="center" vertical="center" textRotation="255" wrapText="1"/>
    </xf>
    <xf numFmtId="0" fontId="25" fillId="0" borderId="16" xfId="0" applyFont="1" applyFill="1" applyBorder="1" applyAlignment="1" applyProtection="1">
      <alignment vertical="center" wrapText="1"/>
    </xf>
    <xf numFmtId="0" fontId="12" fillId="0" borderId="16" xfId="0" applyFont="1" applyFill="1" applyBorder="1" applyAlignment="1" applyProtection="1">
      <alignment vertical="center" wrapText="1"/>
    </xf>
    <xf numFmtId="0" fontId="25" fillId="0" borderId="25" xfId="0" applyFont="1" applyFill="1" applyBorder="1" applyAlignment="1" applyProtection="1">
      <alignment horizontal="center" vertical="center"/>
    </xf>
    <xf numFmtId="0" fontId="25" fillId="27" borderId="41" xfId="0" applyFont="1" applyFill="1" applyBorder="1" applyAlignment="1" applyProtection="1">
      <alignment horizontal="center" vertical="center" wrapText="1" shrinkToFit="1"/>
    </xf>
    <xf numFmtId="0" fontId="25" fillId="27" borderId="60" xfId="0" applyFont="1" applyFill="1" applyBorder="1" applyAlignment="1" applyProtection="1">
      <alignment horizontal="center" vertical="center" wrapText="1" shrinkToFit="1"/>
    </xf>
    <xf numFmtId="0" fontId="25" fillId="27" borderId="51" xfId="0" applyFont="1" applyFill="1" applyBorder="1" applyAlignment="1" applyProtection="1">
      <alignment horizontal="center" vertical="center" wrapText="1" shrinkToFit="1"/>
    </xf>
    <xf numFmtId="0" fontId="29" fillId="0" borderId="10"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27" borderId="17" xfId="0" applyFont="1" applyFill="1" applyBorder="1" applyAlignment="1" applyProtection="1">
      <alignment horizontal="center" vertical="center" wrapText="1" shrinkToFit="1"/>
    </xf>
    <xf numFmtId="0" fontId="25" fillId="27" borderId="0" xfId="0" applyFont="1" applyFill="1" applyBorder="1" applyAlignment="1" applyProtection="1">
      <alignment horizontal="center" vertical="center" wrapText="1" shrinkToFit="1"/>
    </xf>
    <xf numFmtId="0" fontId="25" fillId="27" borderId="14" xfId="0" applyFont="1" applyFill="1" applyBorder="1" applyAlignment="1" applyProtection="1">
      <alignment horizontal="center" vertical="center" wrapText="1" shrinkToFit="1"/>
    </xf>
    <xf numFmtId="0" fontId="29" fillId="0" borderId="25" xfId="0" applyFont="1" applyFill="1" applyBorder="1" applyAlignment="1" applyProtection="1">
      <alignment horizontal="center" vertical="center"/>
    </xf>
    <xf numFmtId="0" fontId="25" fillId="0" borderId="49"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25" xfId="0" applyFont="1" applyFill="1" applyBorder="1" applyAlignment="1" applyProtection="1">
      <alignment horizontal="left" vertical="center"/>
    </xf>
    <xf numFmtId="0" fontId="25" fillId="0" borderId="50" xfId="0" applyFont="1" applyFill="1" applyBorder="1" applyAlignment="1" applyProtection="1">
      <alignment vertical="center"/>
    </xf>
    <xf numFmtId="0" fontId="25" fillId="27" borderId="28" xfId="0" applyFont="1" applyFill="1" applyBorder="1" applyAlignment="1" applyProtection="1">
      <alignment horizontal="center" vertical="center" wrapText="1" shrinkToFit="1"/>
    </xf>
    <xf numFmtId="0" fontId="25" fillId="27" borderId="91" xfId="0" applyFont="1" applyFill="1" applyBorder="1" applyAlignment="1" applyProtection="1">
      <alignment horizontal="center" vertical="center" wrapText="1" shrinkToFit="1"/>
    </xf>
    <xf numFmtId="0" fontId="25" fillId="27" borderId="32" xfId="0" applyFont="1" applyFill="1" applyBorder="1" applyAlignment="1" applyProtection="1">
      <alignment horizontal="center" vertical="center" wrapText="1" shrinkToFit="1"/>
    </xf>
    <xf numFmtId="0" fontId="29" fillId="0" borderId="31" xfId="0" applyFont="1" applyFill="1" applyBorder="1" applyAlignment="1" applyProtection="1">
      <alignment horizontal="center" vertical="center"/>
    </xf>
    <xf numFmtId="0" fontId="25" fillId="27" borderId="11" xfId="0" applyFont="1" applyFill="1" applyBorder="1" applyAlignment="1" applyProtection="1">
      <alignment horizontal="center" vertical="center" wrapText="1" shrinkToFit="1"/>
    </xf>
    <xf numFmtId="0" fontId="25" fillId="27" borderId="13" xfId="0" applyFont="1" applyFill="1" applyBorder="1" applyAlignment="1" applyProtection="1">
      <alignment horizontal="center" vertical="center" wrapText="1" shrinkToFit="1"/>
    </xf>
    <xf numFmtId="0" fontId="25" fillId="27" borderId="12" xfId="0" applyFont="1" applyFill="1" applyBorder="1" applyAlignment="1" applyProtection="1">
      <alignment horizontal="center" vertical="center" wrapText="1" shrinkToFit="1"/>
    </xf>
    <xf numFmtId="0" fontId="25" fillId="27" borderId="41" xfId="0" applyFont="1" applyFill="1" applyBorder="1" applyAlignment="1" applyProtection="1">
      <alignment horizontal="center" vertical="center"/>
    </xf>
    <xf numFmtId="0" fontId="25" fillId="27" borderId="51" xfId="0" applyFont="1" applyFill="1" applyBorder="1" applyAlignment="1" applyProtection="1">
      <alignment horizontal="center" vertical="center"/>
    </xf>
    <xf numFmtId="0" fontId="25" fillId="27" borderId="28" xfId="0" applyFont="1" applyFill="1" applyBorder="1" applyAlignment="1" applyProtection="1">
      <alignment horizontal="center" vertical="center"/>
    </xf>
    <xf numFmtId="0" fontId="25" fillId="27" borderId="32" xfId="0" applyFont="1" applyFill="1" applyBorder="1" applyAlignment="1" applyProtection="1">
      <alignment horizontal="center" vertical="center"/>
    </xf>
    <xf numFmtId="0" fontId="25" fillId="0" borderId="83" xfId="0" applyFont="1" applyFill="1" applyBorder="1" applyAlignment="1" applyProtection="1">
      <alignment vertical="center"/>
    </xf>
    <xf numFmtId="181" fontId="25" fillId="0" borderId="82" xfId="95" applyNumberFormat="1" applyFont="1" applyFill="1" applyBorder="1" applyAlignment="1" applyProtection="1">
      <alignment vertical="center"/>
    </xf>
    <xf numFmtId="0" fontId="25" fillId="27" borderId="11" xfId="0" applyFont="1" applyFill="1" applyBorder="1" applyAlignment="1" applyProtection="1">
      <alignment horizontal="center" vertical="center" shrinkToFit="1"/>
    </xf>
    <xf numFmtId="0" fontId="25" fillId="27" borderId="13" xfId="0" applyFont="1" applyFill="1" applyBorder="1" applyAlignment="1" applyProtection="1">
      <alignment horizontal="center" vertical="center" shrinkToFit="1"/>
    </xf>
    <xf numFmtId="0" fontId="25" fillId="27" borderId="12" xfId="0" applyFont="1" applyFill="1" applyBorder="1" applyAlignment="1" applyProtection="1">
      <alignment horizontal="center" vertical="center" shrinkToFit="1"/>
    </xf>
    <xf numFmtId="0" fontId="25" fillId="0" borderId="0" xfId="0" applyFont="1" applyFill="1" applyBorder="1" applyAlignment="1" applyProtection="1">
      <alignment vertical="center"/>
    </xf>
    <xf numFmtId="0" fontId="25" fillId="27" borderId="41" xfId="0" applyFont="1" applyFill="1" applyBorder="1" applyAlignment="1" applyProtection="1">
      <alignment horizontal="center" vertical="center" shrinkToFit="1"/>
    </xf>
    <xf numFmtId="0" fontId="25" fillId="27" borderId="60" xfId="0" applyFont="1" applyFill="1" applyBorder="1" applyAlignment="1" applyProtection="1">
      <alignment horizontal="center" vertical="center" shrinkToFit="1"/>
    </xf>
    <xf numFmtId="0" fontId="25" fillId="27" borderId="51" xfId="0" applyFont="1" applyFill="1" applyBorder="1" applyAlignment="1" applyProtection="1">
      <alignment horizontal="center" vertical="center" shrinkToFit="1"/>
    </xf>
    <xf numFmtId="0" fontId="12" fillId="0" borderId="10" xfId="0" applyFont="1" applyFill="1" applyBorder="1" applyAlignment="1" applyProtection="1">
      <alignment vertical="center" wrapText="1"/>
    </xf>
    <xf numFmtId="0" fontId="12" fillId="0" borderId="0" xfId="0" applyFont="1" applyFill="1" applyBorder="1" applyAlignment="1" applyProtection="1">
      <alignment horizontal="center" vertical="center"/>
    </xf>
    <xf numFmtId="0" fontId="12" fillId="0" borderId="14" xfId="0" applyFont="1" applyFill="1" applyBorder="1" applyProtection="1">
      <alignment vertical="center"/>
    </xf>
    <xf numFmtId="0" fontId="25" fillId="27" borderId="11" xfId="0" applyFont="1" applyFill="1" applyBorder="1" applyAlignment="1" applyProtection="1">
      <alignment horizontal="center" vertical="center" wrapText="1"/>
    </xf>
    <xf numFmtId="0" fontId="25" fillId="27" borderId="13" xfId="0" applyFont="1" applyFill="1" applyBorder="1" applyAlignment="1" applyProtection="1">
      <alignment horizontal="center" vertical="center" wrapText="1"/>
    </xf>
    <xf numFmtId="0" fontId="25" fillId="27" borderId="12" xfId="0" applyFont="1" applyFill="1" applyBorder="1" applyAlignment="1" applyProtection="1">
      <alignment horizontal="center" vertical="center" wrapText="1"/>
    </xf>
    <xf numFmtId="0" fontId="25" fillId="27" borderId="41" xfId="0" applyFont="1" applyFill="1" applyBorder="1" applyAlignment="1" applyProtection="1">
      <alignment horizontal="center" vertical="center" wrapText="1"/>
    </xf>
    <xf numFmtId="0" fontId="25" fillId="27" borderId="60" xfId="0" applyFont="1" applyFill="1" applyBorder="1" applyAlignment="1" applyProtection="1">
      <alignment horizontal="center" vertical="center" wrapText="1"/>
    </xf>
    <xf numFmtId="0" fontId="25" fillId="27" borderId="51" xfId="0" applyFont="1" applyFill="1" applyBorder="1" applyAlignment="1" applyProtection="1">
      <alignment horizontal="center" vertical="center" wrapText="1"/>
    </xf>
    <xf numFmtId="40" fontId="25" fillId="0" borderId="10" xfId="95" applyNumberFormat="1" applyFont="1" applyFill="1" applyBorder="1" applyAlignment="1" applyProtection="1">
      <alignment vertical="center" shrinkToFit="1"/>
    </xf>
    <xf numFmtId="0" fontId="12" fillId="0" borderId="0" xfId="0" applyFont="1" applyFill="1" applyBorder="1" applyProtection="1">
      <alignment vertical="center"/>
    </xf>
    <xf numFmtId="0" fontId="25" fillId="26" borderId="19" xfId="0" applyFont="1" applyFill="1" applyBorder="1" applyProtection="1">
      <alignment vertical="center"/>
    </xf>
    <xf numFmtId="0" fontId="25" fillId="27" borderId="157" xfId="0" applyFont="1" applyFill="1" applyBorder="1" applyAlignment="1" applyProtection="1">
      <alignment horizontal="center" vertical="center" wrapText="1"/>
    </xf>
    <xf numFmtId="0" fontId="25" fillId="26" borderId="37" xfId="0" applyFont="1" applyFill="1" applyBorder="1" applyAlignment="1" applyProtection="1">
      <alignment horizontal="center" vertical="center"/>
      <protection locked="0"/>
    </xf>
    <xf numFmtId="0" fontId="25" fillId="26" borderId="40" xfId="0" applyFont="1" applyFill="1" applyBorder="1" applyAlignment="1" applyProtection="1">
      <alignment horizontal="center" vertical="center"/>
      <protection locked="0"/>
    </xf>
    <xf numFmtId="0" fontId="12" fillId="26" borderId="24" xfId="0" applyFont="1" applyFill="1" applyBorder="1" applyProtection="1">
      <alignment vertical="center"/>
    </xf>
    <xf numFmtId="0" fontId="25" fillId="27" borderId="91" xfId="0" applyFont="1" applyFill="1" applyBorder="1" applyAlignment="1" applyProtection="1">
      <alignment horizontal="center" vertical="center" wrapText="1"/>
    </xf>
    <xf numFmtId="0" fontId="27" fillId="26" borderId="31" xfId="0" applyFont="1" applyFill="1" applyBorder="1" applyAlignment="1" applyProtection="1">
      <alignment horizontal="center" vertical="center"/>
      <protection locked="0"/>
    </xf>
    <xf numFmtId="0" fontId="27" fillId="26" borderId="33" xfId="0" applyFont="1" applyFill="1" applyBorder="1" applyAlignment="1" applyProtection="1">
      <alignment horizontal="center" vertical="center"/>
      <protection locked="0"/>
    </xf>
    <xf numFmtId="0" fontId="25" fillId="27" borderId="11" xfId="0" applyFont="1" applyFill="1" applyBorder="1" applyAlignment="1" applyProtection="1">
      <alignment horizontal="center" vertical="center"/>
    </xf>
    <xf numFmtId="0" fontId="25" fillId="27" borderId="13" xfId="0" applyFont="1" applyFill="1" applyBorder="1" applyAlignment="1" applyProtection="1">
      <alignment horizontal="center" vertical="center" textRotation="255"/>
    </xf>
    <xf numFmtId="183" fontId="25" fillId="0" borderId="16" xfId="96" applyNumberFormat="1" applyFont="1" applyFill="1" applyBorder="1" applyAlignment="1" applyProtection="1">
      <alignment vertical="center" shrinkToFit="1"/>
    </xf>
    <xf numFmtId="183" fontId="25" fillId="0" borderId="43" xfId="96" applyNumberFormat="1" applyFont="1" applyFill="1" applyBorder="1" applyAlignment="1" applyProtection="1">
      <alignment vertical="center" shrinkToFit="1"/>
    </xf>
    <xf numFmtId="0" fontId="25" fillId="27" borderId="13" xfId="0" applyFont="1" applyFill="1" applyBorder="1" applyAlignment="1" applyProtection="1">
      <alignment horizontal="center" vertical="center"/>
    </xf>
    <xf numFmtId="0" fontId="41" fillId="27" borderId="12" xfId="0" applyFont="1" applyFill="1" applyBorder="1" applyAlignment="1" applyProtection="1">
      <alignment horizontal="center" vertical="top" textRotation="255" wrapText="1"/>
    </xf>
    <xf numFmtId="0" fontId="25" fillId="26" borderId="16" xfId="0" applyFont="1" applyFill="1" applyBorder="1" applyAlignment="1" applyProtection="1">
      <alignment vertical="center" wrapText="1"/>
      <protection locked="0"/>
    </xf>
    <xf numFmtId="0" fontId="25" fillId="26" borderId="43" xfId="0" applyFont="1" applyFill="1" applyBorder="1" applyAlignment="1" applyProtection="1">
      <alignment vertical="center" wrapText="1"/>
      <protection locked="0"/>
    </xf>
    <xf numFmtId="0" fontId="25" fillId="27" borderId="60" xfId="0" applyFont="1" applyFill="1" applyBorder="1" applyAlignment="1" applyProtection="1">
      <alignment horizontal="center" vertical="center"/>
    </xf>
    <xf numFmtId="0" fontId="37" fillId="0" borderId="47" xfId="0" applyFont="1" applyFill="1" applyBorder="1" applyAlignment="1" applyProtection="1">
      <alignment vertical="center"/>
    </xf>
    <xf numFmtId="0" fontId="25" fillId="27" borderId="17" xfId="0" applyFont="1" applyFill="1" applyBorder="1" applyAlignment="1" applyProtection="1">
      <alignment horizontal="center" vertical="center"/>
    </xf>
    <xf numFmtId="0" fontId="25" fillId="27" borderId="0" xfId="0" applyFont="1" applyFill="1" applyBorder="1" applyAlignment="1" applyProtection="1">
      <alignment horizontal="center" vertical="center"/>
    </xf>
    <xf numFmtId="0" fontId="25" fillId="27" borderId="14" xfId="0" applyFont="1" applyFill="1" applyBorder="1" applyAlignment="1" applyProtection="1">
      <alignment horizontal="center" vertical="center"/>
    </xf>
    <xf numFmtId="0" fontId="25" fillId="26" borderId="25" xfId="0" applyFont="1" applyFill="1" applyBorder="1" applyAlignment="1" applyProtection="1">
      <alignment horizontal="center" vertical="center"/>
      <protection locked="0"/>
    </xf>
    <xf numFmtId="0" fontId="25" fillId="26" borderId="26" xfId="0" applyFont="1" applyFill="1" applyBorder="1" applyAlignment="1" applyProtection="1">
      <alignment horizontal="center" vertical="center"/>
      <protection locked="0"/>
    </xf>
    <xf numFmtId="0" fontId="37" fillId="0" borderId="26" xfId="0" applyFont="1" applyFill="1" applyBorder="1" applyAlignment="1" applyProtection="1">
      <alignment vertical="center"/>
    </xf>
    <xf numFmtId="181" fontId="25" fillId="0" borderId="0" xfId="0" applyNumberFormat="1" applyFont="1" applyFill="1" applyBorder="1" applyAlignment="1" applyProtection="1">
      <alignment vertical="center"/>
    </xf>
    <xf numFmtId="0" fontId="12" fillId="0" borderId="25" xfId="0" applyFont="1" applyFill="1" applyBorder="1" applyProtection="1">
      <alignment vertical="center"/>
    </xf>
    <xf numFmtId="0" fontId="12" fillId="0" borderId="26" xfId="0" applyFont="1" applyFill="1" applyBorder="1" applyProtection="1">
      <alignment vertical="center"/>
    </xf>
    <xf numFmtId="0" fontId="12" fillId="0" borderId="25" xfId="0" applyFont="1" applyFill="1" applyBorder="1" applyAlignment="1" applyProtection="1">
      <alignment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33" xfId="0" applyFont="1" applyFill="1" applyBorder="1" applyAlignment="1" applyProtection="1">
      <alignment vertical="center"/>
    </xf>
    <xf numFmtId="0" fontId="12" fillId="26" borderId="111" xfId="0" applyFont="1" applyFill="1" applyBorder="1" applyProtection="1">
      <alignment vertical="center"/>
    </xf>
    <xf numFmtId="0" fontId="25" fillId="27" borderId="156" xfId="0" applyFont="1" applyFill="1" applyBorder="1" applyAlignment="1" applyProtection="1">
      <alignment horizontal="center" vertical="center" wrapText="1"/>
    </xf>
    <xf numFmtId="0" fontId="25" fillId="27" borderId="54" xfId="0" applyFont="1" applyFill="1" applyBorder="1" applyAlignment="1" applyProtection="1">
      <alignment horizontal="center" vertical="center" wrapText="1"/>
    </xf>
    <xf numFmtId="181" fontId="25" fillId="0" borderId="55" xfId="0" applyNumberFormat="1" applyFont="1" applyFill="1" applyBorder="1" applyProtection="1">
      <alignment vertical="center"/>
    </xf>
    <xf numFmtId="181" fontId="25" fillId="0" borderId="57" xfId="0" applyNumberFormat="1" applyFont="1" applyFill="1" applyBorder="1" applyProtection="1">
      <alignment vertical="center"/>
    </xf>
    <xf numFmtId="0" fontId="42"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40" fillId="33" borderId="82" xfId="0" applyFont="1" applyFill="1" applyBorder="1" applyAlignment="1" applyProtection="1">
      <alignment horizontal="center" vertical="center"/>
    </xf>
    <xf numFmtId="0" fontId="40" fillId="34" borderId="49" xfId="0" applyFont="1" applyFill="1" applyBorder="1" applyProtection="1">
      <alignment vertical="center"/>
    </xf>
    <xf numFmtId="0" fontId="40" fillId="34" borderId="50" xfId="0" applyFont="1" applyFill="1" applyBorder="1" applyProtection="1">
      <alignment vertical="center"/>
    </xf>
    <xf numFmtId="0" fontId="40" fillId="34" borderId="83" xfId="0" applyFont="1" applyFill="1" applyBorder="1" applyProtection="1">
      <alignment vertical="center"/>
    </xf>
    <xf numFmtId="0" fontId="33" fillId="0" borderId="16" xfId="0" applyFont="1" applyFill="1" applyBorder="1" applyAlignment="1">
      <alignment horizontal="center" vertical="center"/>
    </xf>
    <xf numFmtId="0" fontId="33" fillId="0" borderId="0" xfId="0" applyFont="1" applyFill="1" applyBorder="1" applyAlignment="1">
      <alignment horizontal="center" vertical="center"/>
    </xf>
    <xf numFmtId="0" fontId="0" fillId="27" borderId="11" xfId="0" applyFont="1" applyFill="1" applyBorder="1" applyAlignment="1">
      <alignment horizontal="center" vertical="center" textRotation="255" wrapText="1"/>
    </xf>
    <xf numFmtId="0" fontId="0" fillId="27" borderId="13" xfId="0" applyFont="1" applyFill="1" applyBorder="1" applyAlignment="1">
      <alignment horizontal="center" vertical="center" textRotation="255" wrapText="1"/>
    </xf>
    <xf numFmtId="0" fontId="0" fillId="27" borderId="12" xfId="0" applyFont="1" applyFill="1" applyBorder="1" applyAlignment="1">
      <alignment horizontal="center" vertical="center" textRotation="255" wrapText="1"/>
    </xf>
    <xf numFmtId="0" fontId="33" fillId="0" borderId="16" xfId="0" applyFont="1" applyFill="1" applyBorder="1" applyAlignment="1" applyProtection="1">
      <alignment vertical="center" wrapText="1"/>
    </xf>
    <xf numFmtId="0" fontId="32" fillId="0" borderId="0" xfId="0" applyFont="1" applyFill="1" applyAlignment="1">
      <alignment vertical="center"/>
    </xf>
    <xf numFmtId="0" fontId="33" fillId="27" borderId="41" xfId="0" applyFont="1" applyFill="1" applyBorder="1" applyAlignment="1">
      <alignment horizontal="center" vertical="center" wrapText="1" shrinkToFit="1"/>
    </xf>
    <xf numFmtId="0" fontId="33" fillId="27" borderId="60" xfId="0" applyFont="1" applyFill="1" applyBorder="1" applyAlignment="1">
      <alignment horizontal="center" vertical="center" wrapText="1" shrinkToFit="1"/>
    </xf>
    <xf numFmtId="0" fontId="33" fillId="27" borderId="51" xfId="0" applyFont="1" applyFill="1" applyBorder="1" applyAlignment="1">
      <alignment horizontal="center" vertical="center" wrapText="1" shrinkToFit="1"/>
    </xf>
    <xf numFmtId="0" fontId="32" fillId="0" borderId="10" xfId="0" applyFont="1" applyFill="1" applyBorder="1" applyAlignment="1" applyProtection="1">
      <alignment horizontal="center" vertical="center"/>
    </xf>
    <xf numFmtId="0" fontId="33" fillId="0" borderId="10" xfId="0" applyFont="1" applyFill="1" applyBorder="1" applyAlignment="1">
      <alignment horizontal="center" vertical="center"/>
    </xf>
    <xf numFmtId="0" fontId="33" fillId="27" borderId="17" xfId="0" applyFont="1" applyFill="1" applyBorder="1" applyAlignment="1">
      <alignment horizontal="center" vertical="center" wrapText="1" shrinkToFit="1"/>
    </xf>
    <xf numFmtId="0" fontId="33" fillId="27" borderId="0" xfId="0" applyFont="1" applyFill="1" applyBorder="1" applyAlignment="1">
      <alignment horizontal="center" vertical="center" wrapText="1" shrinkToFit="1"/>
    </xf>
    <xf numFmtId="0" fontId="33" fillId="27" borderId="14" xfId="0" applyFont="1" applyFill="1" applyBorder="1" applyAlignment="1">
      <alignment horizontal="center" vertical="center" wrapText="1" shrinkToFit="1"/>
    </xf>
    <xf numFmtId="0" fontId="32" fillId="0" borderId="25" xfId="0" applyFont="1" applyFill="1" applyBorder="1" applyAlignment="1" applyProtection="1">
      <alignment horizontal="center" vertical="center"/>
    </xf>
    <xf numFmtId="0" fontId="33" fillId="0" borderId="49" xfId="0" applyFont="1" applyFill="1" applyBorder="1" applyAlignment="1">
      <alignment vertical="center"/>
    </xf>
    <xf numFmtId="0" fontId="33" fillId="0" borderId="0" xfId="0" applyFont="1" applyFill="1" applyBorder="1" applyAlignment="1">
      <alignment horizontal="left" vertical="center"/>
    </xf>
    <xf numFmtId="0" fontId="33" fillId="0" borderId="50" xfId="0" applyFont="1" applyFill="1" applyBorder="1" applyAlignment="1">
      <alignment vertical="center"/>
    </xf>
    <xf numFmtId="0" fontId="33" fillId="27" borderId="28" xfId="0" applyFont="1" applyFill="1" applyBorder="1" applyAlignment="1">
      <alignment horizontal="center" vertical="center" wrapText="1" shrinkToFit="1"/>
    </xf>
    <xf numFmtId="0" fontId="33" fillId="27" borderId="91" xfId="0" applyFont="1" applyFill="1" applyBorder="1" applyAlignment="1">
      <alignment horizontal="center" vertical="center" wrapText="1" shrinkToFit="1"/>
    </xf>
    <xf numFmtId="0" fontId="33" fillId="27" borderId="32" xfId="0" applyFont="1" applyFill="1" applyBorder="1" applyAlignment="1">
      <alignment horizontal="center" vertical="center" wrapText="1" shrinkToFit="1"/>
    </xf>
    <xf numFmtId="0" fontId="32" fillId="0" borderId="31" xfId="0" applyFont="1" applyFill="1" applyBorder="1" applyAlignment="1" applyProtection="1">
      <alignment horizontal="center" vertical="center"/>
    </xf>
    <xf numFmtId="0" fontId="33" fillId="27" borderId="11" xfId="0" applyFont="1" applyFill="1" applyBorder="1" applyAlignment="1">
      <alignment horizontal="center" vertical="center" wrapText="1" shrinkToFit="1"/>
    </xf>
    <xf numFmtId="0" fontId="33" fillId="27" borderId="13" xfId="0" applyFont="1" applyFill="1" applyBorder="1" applyAlignment="1">
      <alignment horizontal="center" vertical="center" wrapText="1" shrinkToFit="1"/>
    </xf>
    <xf numFmtId="0" fontId="33" fillId="27" borderId="12" xfId="0" applyFont="1" applyFill="1" applyBorder="1" applyAlignment="1">
      <alignment horizontal="center" vertical="center" wrapText="1" shrinkToFit="1"/>
    </xf>
    <xf numFmtId="0" fontId="33" fillId="27" borderId="41" xfId="0" applyFont="1" applyFill="1" applyBorder="1" applyAlignment="1">
      <alignment horizontal="center" vertical="center"/>
    </xf>
    <xf numFmtId="0" fontId="33" fillId="27" borderId="51" xfId="0" applyFont="1" applyFill="1" applyBorder="1" applyAlignment="1">
      <alignment horizontal="center" vertical="center"/>
    </xf>
    <xf numFmtId="0" fontId="33" fillId="27" borderId="28" xfId="0" applyFont="1" applyFill="1" applyBorder="1" applyAlignment="1">
      <alignment horizontal="center" vertical="center"/>
    </xf>
    <xf numFmtId="0" fontId="33" fillId="27" borderId="32" xfId="0" applyFont="1" applyFill="1" applyBorder="1" applyAlignment="1">
      <alignment horizontal="center" vertical="center"/>
    </xf>
    <xf numFmtId="0" fontId="33" fillId="0" borderId="83" xfId="0" applyFont="1" applyFill="1" applyBorder="1" applyAlignment="1">
      <alignment vertical="center"/>
    </xf>
    <xf numFmtId="184" fontId="33" fillId="0" borderId="82" xfId="0" applyNumberFormat="1" applyFont="1" applyFill="1" applyBorder="1" applyAlignment="1">
      <alignment vertical="center"/>
    </xf>
    <xf numFmtId="0" fontId="33" fillId="27" borderId="11" xfId="0" applyFont="1" applyFill="1" applyBorder="1" applyAlignment="1">
      <alignment horizontal="center" vertical="center" shrinkToFit="1"/>
    </xf>
    <xf numFmtId="0" fontId="33" fillId="27" borderId="13" xfId="0" applyFont="1" applyFill="1" applyBorder="1" applyAlignment="1">
      <alignment horizontal="center" vertical="center" shrinkToFit="1"/>
    </xf>
    <xf numFmtId="0" fontId="33" fillId="27" borderId="12" xfId="0" applyFont="1" applyFill="1" applyBorder="1" applyAlignment="1">
      <alignment horizontal="center" vertical="center" shrinkToFit="1"/>
    </xf>
    <xf numFmtId="0" fontId="33" fillId="27" borderId="41" xfId="0" applyFont="1" applyFill="1" applyBorder="1" applyAlignment="1">
      <alignment horizontal="center" vertical="center" shrinkToFit="1"/>
    </xf>
    <xf numFmtId="0" fontId="33" fillId="27" borderId="60" xfId="0" applyFont="1" applyFill="1" applyBorder="1" applyAlignment="1">
      <alignment horizontal="center" vertical="center" shrinkToFit="1"/>
    </xf>
    <xf numFmtId="0" fontId="33" fillId="27" borderId="51" xfId="0" applyFont="1" applyFill="1" applyBorder="1" applyAlignment="1">
      <alignment horizontal="center" vertical="center" shrinkToFit="1"/>
    </xf>
    <xf numFmtId="0" fontId="0" fillId="0" borderId="10" xfId="0" applyFont="1" applyFill="1" applyBorder="1" applyAlignment="1" applyProtection="1">
      <alignment vertical="center" wrapText="1"/>
    </xf>
    <xf numFmtId="0" fontId="33" fillId="0" borderId="0" xfId="0" applyFont="1" applyFill="1" applyAlignment="1">
      <alignment vertical="center" wrapText="1"/>
    </xf>
    <xf numFmtId="0" fontId="0" fillId="0" borderId="14" xfId="0" applyFont="1" applyFill="1" applyBorder="1">
      <alignment vertical="center"/>
    </xf>
    <xf numFmtId="0" fontId="33" fillId="27" borderId="11" xfId="0" applyFont="1" applyFill="1" applyBorder="1" applyAlignment="1">
      <alignment horizontal="center" vertical="center" wrapText="1"/>
    </xf>
    <xf numFmtId="0" fontId="33" fillId="27" borderId="13" xfId="0" applyFont="1" applyFill="1" applyBorder="1" applyAlignment="1">
      <alignment horizontal="center" vertical="center" wrapText="1"/>
    </xf>
    <xf numFmtId="0" fontId="33" fillId="27" borderId="12" xfId="0" applyFont="1" applyFill="1" applyBorder="1" applyAlignment="1">
      <alignment horizontal="center" vertical="center" wrapText="1"/>
    </xf>
    <xf numFmtId="0" fontId="33" fillId="27" borderId="41" xfId="0" applyFont="1" applyFill="1" applyBorder="1" applyAlignment="1">
      <alignment horizontal="center" vertical="center" wrapText="1"/>
    </xf>
    <xf numFmtId="0" fontId="33" fillId="27" borderId="60"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25" fillId="31" borderId="19" xfId="0" applyFont="1" applyFill="1" applyBorder="1" applyAlignment="1">
      <alignment horizontal="left" vertical="center"/>
    </xf>
    <xf numFmtId="0" fontId="25" fillId="27" borderId="38" xfId="0" applyFont="1" applyFill="1" applyBorder="1" applyAlignment="1">
      <alignment horizontal="center" vertical="center" wrapText="1"/>
    </xf>
    <xf numFmtId="0" fontId="25" fillId="31" borderId="37" xfId="0" applyFont="1" applyFill="1" applyBorder="1" applyAlignment="1" applyProtection="1">
      <alignment horizontal="center" vertical="center"/>
      <protection locked="0"/>
    </xf>
    <xf numFmtId="0" fontId="25" fillId="31" borderId="40" xfId="0" applyFont="1" applyFill="1" applyBorder="1" applyAlignment="1" applyProtection="1">
      <alignment horizontal="center" vertical="center"/>
      <protection locked="0"/>
    </xf>
    <xf numFmtId="0" fontId="25" fillId="31" borderId="24" xfId="0" applyFont="1" applyFill="1" applyBorder="1" applyAlignment="1">
      <alignment horizontal="left" vertical="center"/>
    </xf>
    <xf numFmtId="0" fontId="33" fillId="27" borderId="12" xfId="0" applyFont="1" applyFill="1" applyBorder="1" applyAlignment="1">
      <alignment horizontal="center" vertical="center" textRotation="255"/>
    </xf>
    <xf numFmtId="183" fontId="33" fillId="0" borderId="16" xfId="96" applyNumberFormat="1" applyFont="1" applyFill="1" applyBorder="1" applyAlignment="1" applyProtection="1">
      <alignment vertical="center" shrinkToFit="1"/>
    </xf>
    <xf numFmtId="183" fontId="33" fillId="0" borderId="43" xfId="96" applyNumberFormat="1" applyFont="1" applyFill="1" applyBorder="1" applyAlignment="1" applyProtection="1">
      <alignment vertical="center" shrinkToFit="1"/>
    </xf>
    <xf numFmtId="0" fontId="33" fillId="27" borderId="17" xfId="0" applyFont="1" applyFill="1" applyBorder="1" applyAlignment="1">
      <alignment horizontal="center" vertical="center" wrapText="1"/>
    </xf>
    <xf numFmtId="0" fontId="33" fillId="27" borderId="0" xfId="0" applyFont="1" applyFill="1" applyBorder="1" applyAlignment="1">
      <alignment horizontal="center" vertical="center"/>
    </xf>
    <xf numFmtId="0" fontId="33" fillId="27" borderId="14" xfId="0" applyFont="1" applyFill="1" applyBorder="1" applyAlignment="1">
      <alignment horizontal="center" vertical="center"/>
    </xf>
    <xf numFmtId="0" fontId="34" fillId="0" borderId="25" xfId="0" applyFont="1" applyFill="1" applyBorder="1" applyAlignment="1" applyProtection="1">
      <alignment vertical="center"/>
    </xf>
    <xf numFmtId="0" fontId="34" fillId="0" borderId="26" xfId="0" applyFont="1" applyFill="1" applyBorder="1" applyAlignment="1" applyProtection="1">
      <alignment vertical="center"/>
    </xf>
    <xf numFmtId="0" fontId="33" fillId="27" borderId="17" xfId="0" applyFont="1" applyFill="1" applyBorder="1" applyAlignment="1">
      <alignment horizontal="center" vertical="center"/>
    </xf>
    <xf numFmtId="0" fontId="33" fillId="31" borderId="25" xfId="0" applyFont="1" applyFill="1" applyBorder="1" applyAlignment="1" applyProtection="1">
      <alignment horizontal="center" vertical="center"/>
      <protection locked="0"/>
    </xf>
    <xf numFmtId="0" fontId="33" fillId="31" borderId="26" xfId="0" applyFont="1" applyFill="1" applyBorder="1" applyAlignment="1" applyProtection="1">
      <alignment horizontal="center" vertical="center"/>
      <protection locked="0"/>
    </xf>
    <xf numFmtId="0" fontId="34" fillId="27" borderId="25" xfId="0" applyFont="1" applyFill="1" applyBorder="1" applyAlignment="1" applyProtection="1">
      <alignment vertical="center"/>
    </xf>
    <xf numFmtId="0" fontId="34" fillId="27" borderId="26" xfId="0" applyFont="1" applyFill="1" applyBorder="1" applyAlignment="1" applyProtection="1">
      <alignment vertical="center"/>
    </xf>
    <xf numFmtId="0" fontId="0" fillId="0" borderId="26" xfId="0" applyFont="1" applyFill="1" applyBorder="1" applyProtection="1">
      <alignment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33" fillId="27" borderId="91" xfId="0" applyFont="1" applyFill="1" applyBorder="1" applyAlignment="1">
      <alignment horizontal="center" vertical="center"/>
    </xf>
    <xf numFmtId="0" fontId="0" fillId="0" borderId="25" xfId="0" applyFont="1" applyFill="1" applyBorder="1" applyAlignment="1" applyProtection="1">
      <alignment vertical="center"/>
    </xf>
    <xf numFmtId="0" fontId="0" fillId="0" borderId="26" xfId="0" applyFont="1" applyFill="1" applyBorder="1" applyAlignment="1" applyProtection="1">
      <alignment vertical="center"/>
    </xf>
    <xf numFmtId="0" fontId="0" fillId="0" borderId="0" xfId="0" applyFont="1" applyFill="1" applyAlignment="1">
      <alignment horizontal="right" vertical="center"/>
    </xf>
    <xf numFmtId="0" fontId="25" fillId="31" borderId="111" xfId="0" applyFont="1" applyFill="1" applyBorder="1" applyAlignment="1">
      <alignment horizontal="left" vertical="center"/>
    </xf>
    <xf numFmtId="0" fontId="33" fillId="27" borderId="54" xfId="0" applyFont="1" applyFill="1" applyBorder="1" applyAlignment="1">
      <alignment horizontal="center" vertical="center" wrapText="1"/>
    </xf>
    <xf numFmtId="181" fontId="33" fillId="0" borderId="55" xfId="0" applyNumberFormat="1" applyFont="1" applyFill="1" applyBorder="1" applyProtection="1">
      <alignment vertical="center"/>
    </xf>
    <xf numFmtId="181" fontId="33" fillId="0" borderId="57" xfId="0" applyNumberFormat="1" applyFont="1" applyFill="1" applyBorder="1" applyProtection="1">
      <alignment vertical="center"/>
    </xf>
    <xf numFmtId="0" fontId="0" fillId="0" borderId="0" xfId="0" applyFont="1" applyAlignment="1">
      <alignment vertical="center"/>
    </xf>
    <xf numFmtId="0" fontId="34" fillId="0" borderId="0" xfId="0" applyFont="1" applyBorder="1" applyAlignment="1">
      <alignment vertical="center"/>
    </xf>
    <xf numFmtId="0" fontId="42" fillId="0" borderId="41"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51"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42" fillId="0" borderId="17"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4" xfId="0" applyFont="1" applyBorder="1" applyAlignment="1">
      <alignment horizontal="center"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4" xfId="0" applyFont="1" applyBorder="1" applyAlignment="1">
      <alignment horizontal="left" vertical="center" wrapText="1"/>
    </xf>
    <xf numFmtId="0" fontId="42" fillId="0" borderId="34" xfId="0" applyFont="1" applyBorder="1" applyAlignment="1">
      <alignment horizontal="center" vertical="center"/>
    </xf>
    <xf numFmtId="0" fontId="42" fillId="0" borderId="37" xfId="0" applyFont="1" applyBorder="1" applyAlignment="1">
      <alignment horizontal="center" vertical="center" wrapText="1"/>
    </xf>
    <xf numFmtId="183" fontId="34" fillId="0" borderId="37" xfId="96" applyNumberFormat="1" applyFont="1" applyBorder="1" applyAlignment="1">
      <alignment vertical="center" wrapText="1"/>
    </xf>
    <xf numFmtId="183" fontId="34" fillId="0" borderId="40" xfId="96" applyNumberFormat="1" applyFont="1" applyBorder="1" applyAlignment="1">
      <alignment vertical="center" wrapText="1"/>
    </xf>
    <xf numFmtId="183" fontId="34" fillId="0" borderId="34" xfId="96" applyNumberFormat="1" applyFont="1" applyBorder="1" applyAlignment="1">
      <alignment vertical="center" wrapText="1"/>
    </xf>
    <xf numFmtId="0" fontId="42" fillId="0" borderId="44" xfId="0" applyFont="1" applyBorder="1" applyAlignment="1">
      <alignment horizontal="center" vertical="center"/>
    </xf>
    <xf numFmtId="0" fontId="42" fillId="0" borderId="16" xfId="0" applyFont="1" applyBorder="1" applyAlignment="1">
      <alignment horizontal="center" vertical="center" wrapText="1"/>
    </xf>
    <xf numFmtId="183" fontId="34" fillId="0" borderId="16" xfId="96" applyNumberFormat="1" applyFont="1" applyBorder="1" applyAlignment="1">
      <alignment vertical="center" wrapText="1"/>
    </xf>
    <xf numFmtId="183" fontId="34" fillId="0" borderId="43" xfId="96" applyNumberFormat="1" applyFont="1" applyBorder="1" applyAlignment="1">
      <alignment vertical="center" wrapText="1"/>
    </xf>
    <xf numFmtId="183" fontId="34" fillId="0" borderId="44" xfId="96" applyNumberFormat="1" applyFont="1" applyBorder="1" applyAlignment="1">
      <alignment vertical="center" wrapText="1"/>
    </xf>
    <xf numFmtId="183" fontId="34" fillId="0" borderId="31" xfId="96" applyNumberFormat="1" applyFont="1" applyBorder="1" applyAlignment="1">
      <alignment vertical="center" wrapText="1"/>
    </xf>
    <xf numFmtId="183" fontId="34" fillId="0" borderId="33" xfId="96" applyNumberFormat="1" applyFont="1" applyBorder="1" applyAlignment="1">
      <alignment vertical="center" wrapText="1"/>
    </xf>
    <xf numFmtId="183" fontId="34" fillId="0" borderId="30" xfId="96" applyNumberFormat="1" applyFont="1" applyBorder="1" applyAlignment="1">
      <alignment vertical="center" wrapText="1"/>
    </xf>
    <xf numFmtId="10" fontId="34" fillId="0" borderId="16" xfId="96" applyNumberFormat="1" applyFont="1" applyBorder="1" applyAlignment="1">
      <alignment vertical="center" wrapText="1"/>
    </xf>
    <xf numFmtId="10" fontId="34" fillId="0" borderId="44" xfId="96" applyNumberFormat="1" applyFont="1" applyBorder="1" applyAlignment="1">
      <alignment vertical="center" wrapText="1"/>
    </xf>
    <xf numFmtId="10" fontId="34" fillId="0" borderId="43" xfId="96" applyNumberFormat="1" applyFont="1" applyBorder="1" applyAlignment="1">
      <alignment vertical="center" wrapText="1"/>
    </xf>
    <xf numFmtId="0" fontId="42" fillId="0" borderId="52" xfId="0" applyFont="1" applyBorder="1" applyAlignment="1">
      <alignment horizontal="center" vertical="center"/>
    </xf>
    <xf numFmtId="0" fontId="42" fillId="0" borderId="55"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4" xfId="0" applyFont="1" applyBorder="1" applyAlignment="1">
      <alignment horizontal="center" vertical="center" wrapText="1"/>
    </xf>
    <xf numFmtId="183" fontId="34" fillId="0" borderId="55" xfId="96" applyNumberFormat="1" applyFont="1" applyBorder="1" applyAlignment="1">
      <alignment vertical="center" wrapText="1"/>
    </xf>
    <xf numFmtId="183" fontId="34" fillId="0" borderId="57" xfId="96" applyNumberFormat="1" applyFont="1" applyBorder="1" applyAlignment="1">
      <alignment vertical="center" wrapText="1"/>
    </xf>
    <xf numFmtId="183" fontId="34" fillId="0" borderId="52" xfId="96" applyNumberFormat="1" applyFont="1" applyBorder="1" applyAlignment="1">
      <alignment vertical="center" wrapText="1"/>
    </xf>
    <xf numFmtId="0" fontId="42" fillId="0" borderId="35" xfId="0" applyFont="1" applyBorder="1" applyAlignment="1">
      <alignment horizontal="center" vertical="center" wrapText="1"/>
    </xf>
    <xf numFmtId="0" fontId="42" fillId="0" borderId="21" xfId="0" applyFont="1" applyBorder="1" applyAlignment="1">
      <alignment horizontal="center" vertical="center" wrapText="1"/>
    </xf>
    <xf numFmtId="183" fontId="34" fillId="0" borderId="25" xfId="96" applyNumberFormat="1" applyFont="1" applyBorder="1" applyAlignment="1">
      <alignment vertical="center" wrapText="1"/>
    </xf>
    <xf numFmtId="183" fontId="34" fillId="0" borderId="26" xfId="96" applyNumberFormat="1" applyFont="1" applyBorder="1" applyAlignment="1">
      <alignment vertical="center" wrapText="1"/>
    </xf>
    <xf numFmtId="183" fontId="34" fillId="0" borderId="24" xfId="96" applyNumberFormat="1" applyFont="1" applyFill="1" applyBorder="1" applyAlignment="1">
      <alignment vertical="center" wrapText="1"/>
    </xf>
    <xf numFmtId="0" fontId="42" fillId="0" borderId="111"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104" xfId="0" applyFont="1" applyBorder="1" applyAlignment="1">
      <alignment horizontal="center" vertical="center" wrapText="1"/>
    </xf>
    <xf numFmtId="0" fontId="34" fillId="0" borderId="20" xfId="0" applyFont="1" applyBorder="1" applyAlignment="1">
      <alignment vertical="center" wrapText="1"/>
    </xf>
    <xf numFmtId="0" fontId="34" fillId="0" borderId="20" xfId="0" applyFont="1" applyBorder="1" applyAlignment="1">
      <alignment vertical="center"/>
    </xf>
    <xf numFmtId="0" fontId="34" fillId="0" borderId="22" xfId="0" applyFont="1" applyBorder="1" applyAlignment="1">
      <alignment vertical="center"/>
    </xf>
    <xf numFmtId="0" fontId="34" fillId="0" borderId="19" xfId="0" applyFont="1" applyBorder="1" applyAlignment="1">
      <alignment vertical="center"/>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4" xfId="0" applyFont="1" applyBorder="1" applyAlignment="1">
      <alignment vertical="center" wrapText="1"/>
    </xf>
    <xf numFmtId="0" fontId="42" fillId="0" borderId="158" xfId="0" applyFont="1" applyBorder="1" applyAlignment="1">
      <alignment horizontal="center" vertical="center"/>
    </xf>
    <xf numFmtId="183" fontId="34" fillId="0" borderId="159" xfId="96" applyNumberFormat="1" applyFont="1" applyBorder="1" applyAlignment="1">
      <alignment vertical="center" wrapText="1"/>
    </xf>
    <xf numFmtId="183" fontId="34" fillId="0" borderId="158" xfId="96" applyNumberFormat="1" applyFont="1" applyBorder="1" applyAlignment="1">
      <alignment vertical="center" wrapText="1"/>
    </xf>
    <xf numFmtId="183" fontId="34" fillId="0" borderId="160" xfId="96" applyNumberFormat="1" applyFont="1" applyBorder="1" applyAlignment="1">
      <alignment vertical="center" wrapText="1"/>
    </xf>
  </cellXfs>
  <cellStyles count="97">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2" xfId="67"/>
    <cellStyle name="標準 2 2" xfId="68"/>
    <cellStyle name="標準 2 3" xfId="69"/>
    <cellStyle name="標準 3" xfId="70"/>
    <cellStyle name="標準 3 2" xfId="71"/>
    <cellStyle name="標準 3 2 2" xfId="72"/>
    <cellStyle name="標準 3 3" xfId="73"/>
    <cellStyle name="標準 3 3 2" xfId="74"/>
    <cellStyle name="標準 3 4" xfId="75"/>
    <cellStyle name="良い" xfId="76" builtinId="26" customBuiltin="1"/>
    <cellStyle name="良い 2" xfId="77"/>
    <cellStyle name="見出し 1" xfId="78" builtinId="16" customBuiltin="1"/>
    <cellStyle name="見出し 1 2" xfId="79"/>
    <cellStyle name="見出し 2" xfId="80" builtinId="17" customBuiltin="1"/>
    <cellStyle name="見出し 2 2" xfId="81"/>
    <cellStyle name="見出し 3" xfId="82" builtinId="18" customBuiltin="1"/>
    <cellStyle name="見出し 3 2" xfId="83"/>
    <cellStyle name="見出し 4" xfId="84" builtinId="19" customBuiltin="1"/>
    <cellStyle name="見出し 4 2" xfId="85"/>
    <cellStyle name="計算" xfId="86" builtinId="22" customBuiltin="1"/>
    <cellStyle name="計算 2" xfId="87"/>
    <cellStyle name="説明文" xfId="88" builtinId="53" customBuiltin="1"/>
    <cellStyle name="説明文 2" xfId="89"/>
    <cellStyle name="警告文" xfId="90" builtinId="11" customBuiltin="1"/>
    <cellStyle name="警告文 2" xfId="91"/>
    <cellStyle name="集計" xfId="92" builtinId="25" customBuiltin="1"/>
    <cellStyle name="集計 2" xfId="93"/>
    <cellStyle name="ハイパーリンク" xfId="94" builtinId="8"/>
    <cellStyle name="桁区切り" xfId="95" builtinId="6"/>
    <cellStyle name="パーセント" xfId="96" builtinId="5"/>
  </cellStyles>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sheetMetadata" Target="metadata.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400685" y="3879215"/>
          <a:ext cx="793051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6</xdr:col>
      <xdr:colOff>114300</xdr:colOff>
      <xdr:row>18</xdr:row>
      <xdr:rowOff>123825</xdr:rowOff>
    </xdr:to>
    <xdr:sp macro="" textlink="">
      <xdr:nvSpPr>
        <xdr:cNvPr id="36" name="四角形: 角を丸くする 35"/>
        <xdr:cNvSpPr/>
      </xdr:nvSpPr>
      <xdr:spPr>
        <a:xfrm>
          <a:off x="400685" y="387921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mlns:xdr="http://schemas.openxmlformats.org/drawingml/2006/spreadsheetDrawing">
      <xdr:col>27</xdr:col>
      <xdr:colOff>461645</xdr:colOff>
      <xdr:row>1</xdr:row>
      <xdr:rowOff>113030</xdr:rowOff>
    </xdr:from>
    <xdr:to xmlns:xdr="http://schemas.openxmlformats.org/drawingml/2006/spreadsheetDrawing">
      <xdr:col>35</xdr:col>
      <xdr:colOff>648970</xdr:colOff>
      <xdr:row>6</xdr:row>
      <xdr:rowOff>104140</xdr:rowOff>
    </xdr:to>
    <xdr:sp macro="" textlink="">
      <xdr:nvSpPr>
        <xdr:cNvPr id="7" name="正方形/長方形 6"/>
        <xdr:cNvSpPr/>
      </xdr:nvSpPr>
      <xdr:spPr>
        <a:xfrm>
          <a:off x="13663295" y="368300"/>
          <a:ext cx="6578600" cy="11684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27</xdr:col>
      <xdr:colOff>709295</xdr:colOff>
      <xdr:row>3</xdr:row>
      <xdr:rowOff>462915</xdr:rowOff>
    </xdr:from>
    <xdr:to xmlns:xdr="http://schemas.openxmlformats.org/drawingml/2006/spreadsheetDrawing">
      <xdr:col>27</xdr:col>
      <xdr:colOff>1040130</xdr:colOff>
      <xdr:row>5</xdr:row>
      <xdr:rowOff>62230</xdr:rowOff>
    </xdr:to>
    <xdr:sp macro="" textlink="">
      <xdr:nvSpPr>
        <xdr:cNvPr id="6" name="正方形/長方形 5"/>
        <xdr:cNvSpPr/>
      </xdr:nvSpPr>
      <xdr:spPr>
        <a:xfrm>
          <a:off x="13910945" y="1087755"/>
          <a:ext cx="330835" cy="15176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25</xdr:col>
      <xdr:colOff>130175</xdr:colOff>
      <xdr:row>12</xdr:row>
      <xdr:rowOff>239395</xdr:rowOff>
    </xdr:to>
    <xdr:grpSp>
      <xdr:nvGrpSpPr>
        <xdr:cNvPr id="25" name="グループ化 24"/>
        <xdr:cNvGrpSpPr/>
      </xdr:nvGrpSpPr>
      <xdr:grpSpPr>
        <a:xfrm>
          <a:off x="375285" y="1666875"/>
          <a:ext cx="10165715" cy="1433830"/>
          <a:chOff x="373646" y="1531263"/>
          <a:chExt cx="9545974" cy="1397226"/>
        </a:xfrm>
      </xdr:grpSpPr>
      <xdr:grpSp>
        <xdr:nvGrpSpPr>
          <xdr:cNvPr id="4" name="グループ化 3"/>
          <xdr:cNvGrpSpPr/>
        </xdr:nvGrpSpPr>
        <xdr:grpSpPr>
          <a:xfrm>
            <a:off x="373646" y="1531263"/>
            <a:ext cx="9545974" cy="1397226"/>
            <a:chOff x="370645" y="2066877"/>
            <a:chExt cx="9510499" cy="1396809"/>
          </a:xfrm>
        </xdr:grpSpPr>
        <xdr:grpSp>
          <xdr:nvGrpSpPr>
            <xdr:cNvPr id="5" name="グループ化 4"/>
            <xdr:cNvGrpSpPr/>
          </xdr:nvGrpSpPr>
          <xdr:grpSpPr>
            <a:xfrm>
              <a:off x="370645" y="2066877"/>
              <a:ext cx="9510499" cy="1396809"/>
              <a:chOff x="97972" y="4260273"/>
              <a:chExt cx="9440933" cy="1789215"/>
            </a:xfrm>
          </xdr:grpSpPr>
          <xdr:sp macro="" textlink="">
            <xdr:nvSpPr>
              <xdr:cNvPr id="9" name="四角形: 角を丸くする 8"/>
              <xdr:cNvSpPr/>
            </xdr:nvSpPr>
            <xdr:spPr>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1" name="フローチャート: 書類 10"/>
              <xdr:cNvSpPr/>
            </xdr:nvSpPr>
            <xdr:spPr>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4" name="四角形: 角を丸くする 13"/>
              <xdr:cNvSpPr/>
            </xdr:nvSpPr>
            <xdr:spPr>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6" name="テキスト ボックス 15"/>
              <xdr:cNvSpPr txBox="1"/>
            </xdr:nvSpPr>
            <xdr:spPr>
              <a:xfrm>
                <a:off x="2543300"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xdr:cNvSpPr txBox="1"/>
            </xdr:nvSpPr>
            <xdr:spPr>
              <a:xfrm>
                <a:off x="5764482"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xdr:cNvSpPr txBox="1"/>
          </xdr:nvSpPr>
          <xdr:spPr>
            <a:xfrm>
              <a:off x="1518046"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xdr:cNvSpPr/>
        </xdr:nvSpPr>
        <xdr:spPr>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9" name="テキスト ボックス 18"/>
          <xdr:cNvSpPr txBox="1"/>
        </xdr:nvSpPr>
        <xdr:spPr>
          <a:xfrm>
            <a:off x="2832674" y="1620622"/>
            <a:ext cx="823165" cy="390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xdr:cNvSpPr/>
        </xdr:nvSpPr>
        <xdr:spPr>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1" name="テキスト ボックス 20"/>
          <xdr:cNvSpPr txBox="1"/>
        </xdr:nvSpPr>
        <xdr:spPr>
          <a:xfrm>
            <a:off x="5830953"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xdr:cNvSpPr/>
        </xdr:nvSpPr>
        <xdr:spPr>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3" name="テキスト ボックス 22"/>
          <xdr:cNvSpPr txBox="1"/>
        </xdr:nvSpPr>
        <xdr:spPr>
          <a:xfrm>
            <a:off x="9120419"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419100</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32075" y="4065905"/>
          <a:ext cx="4578350" cy="1931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177</xdr:row>
          <xdr:rowOff>143510</xdr:rowOff>
        </xdr:from>
        <xdr:to xmlns:xdr="http://schemas.openxmlformats.org/drawingml/2006/spreadsheetDrawing">
          <xdr:col>5</xdr:col>
          <xdr:colOff>19050</xdr:colOff>
          <xdr:row>188</xdr:row>
          <xdr:rowOff>28575</xdr:rowOff>
        </xdr:to>
        <xdr:grpSp>
          <xdr:nvGrpSpPr>
            <xdr:cNvPr id="19" name="Group 41"/>
            <xdr:cNvGrpSpPr/>
          </xdr:nvGrpSpPr>
          <xdr:grpSpPr>
            <a:xfrm>
              <a:off x="857250" y="46358810"/>
              <a:ext cx="19050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126</xdr:row>
          <xdr:rowOff>47625</xdr:rowOff>
        </xdr:from>
        <xdr:to xmlns:xdr="http://schemas.openxmlformats.org/drawingml/2006/spreadsheetDrawing">
          <xdr:col>5</xdr:col>
          <xdr:colOff>19050</xdr:colOff>
          <xdr:row>126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3348990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38100</xdr:rowOff>
        </xdr:from>
        <xdr:to xmlns:xdr="http://schemas.openxmlformats.org/drawingml/2006/spreadsheetDrawing">
          <xdr:col>5</xdr:col>
          <xdr:colOff>19050</xdr:colOff>
          <xdr:row>127</xdr:row>
          <xdr:rowOff>161290</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33718500"/>
              <a:ext cx="238125" cy="123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208915</xdr:rowOff>
        </xdr:from>
        <xdr:to xmlns:xdr="http://schemas.openxmlformats.org/drawingml/2006/spreadsheetDrawing">
          <xdr:col>5</xdr:col>
          <xdr:colOff>0</xdr:colOff>
          <xdr:row>128</xdr:row>
          <xdr:rowOff>209550</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33889315"/>
              <a:ext cx="2190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189</xdr:row>
          <xdr:rowOff>0</xdr:rowOff>
        </xdr:from>
        <xdr:to xmlns:xdr="http://schemas.openxmlformats.org/drawingml/2006/spreadsheetDrawing">
          <xdr:col>5</xdr:col>
          <xdr:colOff>19050</xdr:colOff>
          <xdr:row>189</xdr:row>
          <xdr:rowOff>28575</xdr:rowOff>
        </xdr:to>
        <xdr:grpSp>
          <xdr:nvGrpSpPr>
            <xdr:cNvPr id="32" name="Group 41"/>
            <xdr:cNvGrpSpPr/>
          </xdr:nvGrpSpPr>
          <xdr:grpSpPr>
            <a:xfrm>
              <a:off x="857250" y="482917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128</xdr:row>
          <xdr:rowOff>191135</xdr:rowOff>
        </xdr:from>
        <xdr:to xmlns:xdr="http://schemas.openxmlformats.org/drawingml/2006/spreadsheetDrawing">
          <xdr:col>5</xdr:col>
          <xdr:colOff>38100</xdr:colOff>
          <xdr:row>130</xdr:row>
          <xdr:rowOff>10160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34109660"/>
              <a:ext cx="2571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193</xdr:row>
          <xdr:rowOff>161925</xdr:rowOff>
        </xdr:from>
        <xdr:to xmlns:xdr="http://schemas.openxmlformats.org/drawingml/2006/spreadsheetDrawing">
          <xdr:col>1</xdr:col>
          <xdr:colOff>38100</xdr:colOff>
          <xdr:row>195</xdr:row>
          <xdr:rowOff>38100</xdr:rowOff>
        </xdr:to>
        <xdr:sp textlink="">
          <xdr:nvSpPr>
            <xdr:cNvPr id="75882" name="チェック 106" hidden="1">
              <a:extLst>
                <a:ext uri="{63B3BB69-23CF-44E3-9099-C40C66FF867C}">
                  <a14:compatExt spid="_x0000_s75882"/>
                </a:ext>
              </a:extLst>
            </xdr:cNvPr>
            <xdr:cNvSpPr>
              <a:spLocks noRot="1" noChangeShapeType="1"/>
            </xdr:cNvSpPr>
          </xdr:nvSpPr>
          <xdr:spPr>
            <a:xfrm>
              <a:off x="0" y="490918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194</xdr:row>
          <xdr:rowOff>152400</xdr:rowOff>
        </xdr:from>
        <xdr:to xmlns:xdr="http://schemas.openxmlformats.org/drawingml/2006/spreadsheetDrawing">
          <xdr:col>1</xdr:col>
          <xdr:colOff>38100</xdr:colOff>
          <xdr:row>196</xdr:row>
          <xdr:rowOff>28575</xdr:rowOff>
        </xdr:to>
        <xdr:sp textlink="">
          <xdr:nvSpPr>
            <xdr:cNvPr id="75886" name="チェック 110" hidden="1">
              <a:extLst>
                <a:ext uri="{63B3BB69-23CF-44E3-9099-C40C66FF867C}">
                  <a14:compatExt spid="_x0000_s75886"/>
                </a:ext>
              </a:extLst>
            </xdr:cNvPr>
            <xdr:cNvSpPr>
              <a:spLocks noRot="1" noChangeShapeType="1"/>
            </xdr:cNvSpPr>
          </xdr:nvSpPr>
          <xdr:spPr>
            <a:xfrm>
              <a:off x="0" y="49263300"/>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195</xdr:row>
          <xdr:rowOff>143510</xdr:rowOff>
        </xdr:from>
        <xdr:to xmlns:xdr="http://schemas.openxmlformats.org/drawingml/2006/spreadsheetDrawing">
          <xdr:col>1</xdr:col>
          <xdr:colOff>38100</xdr:colOff>
          <xdr:row>197</xdr:row>
          <xdr:rowOff>8890</xdr:rowOff>
        </xdr:to>
        <xdr:sp textlink="">
          <xdr:nvSpPr>
            <xdr:cNvPr id="75887" name="チェック 111" hidden="1">
              <a:extLst>
                <a:ext uri="{63B3BB69-23CF-44E3-9099-C40C66FF867C}">
                  <a14:compatExt spid="_x0000_s75887"/>
                </a:ext>
              </a:extLst>
            </xdr:cNvPr>
            <xdr:cNvSpPr>
              <a:spLocks noRot="1" noChangeShapeType="1"/>
            </xdr:cNvSpPr>
          </xdr:nvSpPr>
          <xdr:spPr>
            <a:xfrm>
              <a:off x="0" y="49425860"/>
              <a:ext cx="2286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199</xdr:row>
          <xdr:rowOff>152400</xdr:rowOff>
        </xdr:from>
        <xdr:to xmlns:xdr="http://schemas.openxmlformats.org/drawingml/2006/spreadsheetDrawing">
          <xdr:col>1</xdr:col>
          <xdr:colOff>38100</xdr:colOff>
          <xdr:row>201</xdr:row>
          <xdr:rowOff>28575</xdr:rowOff>
        </xdr:to>
        <xdr:sp textlink="">
          <xdr:nvSpPr>
            <xdr:cNvPr id="75888" name="チェック 112" hidden="1">
              <a:extLst>
                <a:ext uri="{63B3BB69-23CF-44E3-9099-C40C66FF867C}">
                  <a14:compatExt spid="_x0000_s75888"/>
                </a:ext>
              </a:extLst>
            </xdr:cNvPr>
            <xdr:cNvSpPr>
              <a:spLocks noRot="1" noChangeShapeType="1"/>
            </xdr:cNvSpPr>
          </xdr:nvSpPr>
          <xdr:spPr>
            <a:xfrm>
              <a:off x="0" y="50415825"/>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55</xdr:row>
          <xdr:rowOff>238125</xdr:rowOff>
        </xdr:from>
        <xdr:to xmlns:xdr="http://schemas.openxmlformats.org/drawingml/2006/spreadsheetDrawing">
          <xdr:col>5</xdr:col>
          <xdr:colOff>28575</xdr:colOff>
          <xdr:row>56</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127349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54</xdr:row>
          <xdr:rowOff>0</xdr:rowOff>
        </xdr:from>
        <xdr:to xmlns:xdr="http://schemas.openxmlformats.org/drawingml/2006/spreadsheetDrawing">
          <xdr:col>5</xdr:col>
          <xdr:colOff>28575</xdr:colOff>
          <xdr:row>54</xdr:row>
          <xdr:rowOff>352425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54</xdr:row>
          <xdr:rowOff>0</xdr:rowOff>
        </xdr:from>
        <xdr:to xmlns:xdr="http://schemas.openxmlformats.org/drawingml/2006/spreadsheetDrawing">
          <xdr:col>9</xdr:col>
          <xdr:colOff>28575</xdr:colOff>
          <xdr:row>54</xdr:row>
          <xdr:rowOff>352425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54</xdr:row>
          <xdr:rowOff>0</xdr:rowOff>
        </xdr:from>
        <xdr:to xmlns:xdr="http://schemas.openxmlformats.org/drawingml/2006/spreadsheetDrawing">
          <xdr:col>15</xdr:col>
          <xdr:colOff>28575</xdr:colOff>
          <xdr:row>54</xdr:row>
          <xdr:rowOff>352425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54</xdr:row>
          <xdr:rowOff>0</xdr:rowOff>
        </xdr:from>
        <xdr:to xmlns:xdr="http://schemas.openxmlformats.org/drawingml/2006/spreadsheetDrawing">
          <xdr:col>22</xdr:col>
          <xdr:colOff>28575</xdr:colOff>
          <xdr:row>54</xdr:row>
          <xdr:rowOff>352425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190500</xdr:colOff>
          <xdr:row>54</xdr:row>
          <xdr:rowOff>8890</xdr:rowOff>
        </xdr:from>
        <xdr:to xmlns:xdr="http://schemas.openxmlformats.org/drawingml/2006/spreadsheetDrawing">
          <xdr:col>26</xdr:col>
          <xdr:colOff>47625</xdr:colOff>
          <xdr:row>54</xdr:row>
          <xdr:rowOff>361315</xdr:rowOff>
        </xdr:to>
        <xdr:sp textlink="">
          <xdr:nvSpPr>
            <xdr:cNvPr id="75920" name="チェック 144" hidden="1">
              <a:extLst>
                <a:ext uri="{63B3BB69-23CF-44E3-9099-C40C66FF867C}">
                  <a14:compatExt spid="_x0000_s75920"/>
                </a:ext>
              </a:extLst>
            </xdr:cNvPr>
            <xdr:cNvSpPr>
              <a:spLocks noRot="1" noChangeShapeType="1"/>
            </xdr:cNvSpPr>
          </xdr:nvSpPr>
          <xdr:spPr>
            <a:xfrm>
              <a:off x="4857750" y="1212469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56</xdr:row>
          <xdr:rowOff>0</xdr:rowOff>
        </xdr:from>
        <xdr:to xmlns:xdr="http://schemas.openxmlformats.org/drawingml/2006/spreadsheetDrawing">
          <xdr:col>12</xdr:col>
          <xdr:colOff>38100</xdr:colOff>
          <xdr:row>57</xdr:row>
          <xdr:rowOff>0</xdr:rowOff>
        </xdr:to>
        <xdr:sp textlink="">
          <xdr:nvSpPr>
            <xdr:cNvPr id="75921" name="チェック 145" hidden="1">
              <a:extLst>
                <a:ext uri="{63B3BB69-23CF-44E3-9099-C40C66FF867C}">
                  <a14:compatExt spid="_x0000_s75921"/>
                </a:ext>
              </a:extLst>
            </xdr:cNvPr>
            <xdr:cNvSpPr>
              <a:spLocks noRot="1" noChangeShapeType="1"/>
            </xdr:cNvSpPr>
          </xdr:nvSpPr>
          <xdr:spPr>
            <a:xfrm>
              <a:off x="218122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161925</xdr:colOff>
          <xdr:row>56</xdr:row>
          <xdr:rowOff>0</xdr:rowOff>
        </xdr:from>
        <xdr:to xmlns:xdr="http://schemas.openxmlformats.org/drawingml/2006/spreadsheetDrawing">
          <xdr:col>19</xdr:col>
          <xdr:colOff>19050</xdr:colOff>
          <xdr:row>57</xdr:row>
          <xdr:rowOff>0</xdr:rowOff>
        </xdr:to>
        <xdr:sp textlink="">
          <xdr:nvSpPr>
            <xdr:cNvPr id="75922" name="チェック 146" hidden="1">
              <a:extLst>
                <a:ext uri="{63B3BB69-23CF-44E3-9099-C40C66FF867C}">
                  <a14:compatExt spid="_x0000_s75922"/>
                </a:ext>
              </a:extLst>
            </xdr:cNvPr>
            <xdr:cNvSpPr>
              <a:spLocks noRot="1" noChangeShapeType="1"/>
            </xdr:cNvSpPr>
          </xdr:nvSpPr>
          <xdr:spPr>
            <a:xfrm>
              <a:off x="349567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60</xdr:row>
          <xdr:rowOff>0</xdr:rowOff>
        </xdr:from>
        <xdr:to xmlns:xdr="http://schemas.openxmlformats.org/drawingml/2006/spreadsheetDrawing">
          <xdr:col>22</xdr:col>
          <xdr:colOff>38100</xdr:colOff>
          <xdr:row>60</xdr:row>
          <xdr:rowOff>228600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60</xdr:row>
          <xdr:rowOff>0</xdr:rowOff>
        </xdr:from>
        <xdr:to xmlns:xdr="http://schemas.openxmlformats.org/drawingml/2006/spreadsheetDrawing">
          <xdr:col>26</xdr:col>
          <xdr:colOff>38100</xdr:colOff>
          <xdr:row>60</xdr:row>
          <xdr:rowOff>228600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219710</xdr:rowOff>
        </xdr:from>
        <xdr:to xmlns:xdr="http://schemas.openxmlformats.org/drawingml/2006/spreadsheetDrawing">
          <xdr:col>5</xdr:col>
          <xdr:colOff>28575</xdr:colOff>
          <xdr:row>120</xdr:row>
          <xdr:rowOff>10160</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3114738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116</xdr:row>
          <xdr:rowOff>238125</xdr:rowOff>
        </xdr:from>
        <xdr:to xmlns:xdr="http://schemas.openxmlformats.org/drawingml/2006/spreadsheetDrawing">
          <xdr:col>9</xdr:col>
          <xdr:colOff>28575</xdr:colOff>
          <xdr:row>117</xdr:row>
          <xdr:rowOff>361315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116</xdr:row>
          <xdr:rowOff>238125</xdr:rowOff>
        </xdr:from>
        <xdr:to xmlns:xdr="http://schemas.openxmlformats.org/drawingml/2006/spreadsheetDrawing">
          <xdr:col>15</xdr:col>
          <xdr:colOff>28575</xdr:colOff>
          <xdr:row>117</xdr:row>
          <xdr:rowOff>361315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117</xdr:row>
          <xdr:rowOff>0</xdr:rowOff>
        </xdr:from>
        <xdr:to xmlns:xdr="http://schemas.openxmlformats.org/drawingml/2006/spreadsheetDrawing">
          <xdr:col>22</xdr:col>
          <xdr:colOff>38100</xdr:colOff>
          <xdr:row>117</xdr:row>
          <xdr:rowOff>352425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117</xdr:row>
          <xdr:rowOff>0</xdr:rowOff>
        </xdr:from>
        <xdr:to xmlns:xdr="http://schemas.openxmlformats.org/drawingml/2006/spreadsheetDrawing">
          <xdr:col>26</xdr:col>
          <xdr:colOff>38100</xdr:colOff>
          <xdr:row>117</xdr:row>
          <xdr:rowOff>352425</xdr:rowOff>
        </xdr:to>
        <xdr:sp textlink="">
          <xdr:nvSpPr>
            <xdr:cNvPr id="75933" name="チェック 157" hidden="1">
              <a:extLst>
                <a:ext uri="{63B3BB69-23CF-44E3-9099-C40C66FF867C}">
                  <a14:compatExt spid="_x0000_s75933"/>
                </a:ext>
              </a:extLst>
            </xdr:cNvPr>
            <xdr:cNvSpPr>
              <a:spLocks noRot="1" noChangeShapeType="1"/>
            </xdr:cNvSpPr>
          </xdr:nvSpPr>
          <xdr:spPr>
            <a:xfrm>
              <a:off x="4848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118</xdr:row>
          <xdr:rowOff>219710</xdr:rowOff>
        </xdr:from>
        <xdr:to xmlns:xdr="http://schemas.openxmlformats.org/drawingml/2006/spreadsheetDrawing">
          <xdr:col>12</xdr:col>
          <xdr:colOff>38100</xdr:colOff>
          <xdr:row>120</xdr:row>
          <xdr:rowOff>0</xdr:rowOff>
        </xdr:to>
        <xdr:sp textlink="">
          <xdr:nvSpPr>
            <xdr:cNvPr id="75934" name="チェック 158" hidden="1">
              <a:extLst>
                <a:ext uri="{63B3BB69-23CF-44E3-9099-C40C66FF867C}">
                  <a14:compatExt spid="_x0000_s75934"/>
                </a:ext>
              </a:extLst>
            </xdr:cNvPr>
            <xdr:cNvSpPr>
              <a:spLocks noRot="1" noChangeShapeType="1"/>
            </xdr:cNvSpPr>
          </xdr:nvSpPr>
          <xdr:spPr>
            <a:xfrm>
              <a:off x="2181225" y="31147385"/>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118</xdr:row>
          <xdr:rowOff>238125</xdr:rowOff>
        </xdr:from>
        <xdr:to xmlns:xdr="http://schemas.openxmlformats.org/drawingml/2006/spreadsheetDrawing">
          <xdr:col>19</xdr:col>
          <xdr:colOff>28575</xdr:colOff>
          <xdr:row>120</xdr:row>
          <xdr:rowOff>18415</xdr:rowOff>
        </xdr:to>
        <xdr:sp textlink="">
          <xdr:nvSpPr>
            <xdr:cNvPr id="75935" name="チェック 159" hidden="1">
              <a:extLst>
                <a:ext uri="{63B3BB69-23CF-44E3-9099-C40C66FF867C}">
                  <a14:compatExt spid="_x0000_s75935"/>
                </a:ext>
              </a:extLst>
            </xdr:cNvPr>
            <xdr:cNvSpPr>
              <a:spLocks noRot="1" noChangeShapeType="1"/>
            </xdr:cNvSpPr>
          </xdr:nvSpPr>
          <xdr:spPr>
            <a:xfrm>
              <a:off x="3505200" y="31165800"/>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122</xdr:row>
          <xdr:rowOff>208915</xdr:rowOff>
        </xdr:from>
        <xdr:to xmlns:xdr="http://schemas.openxmlformats.org/drawingml/2006/spreadsheetDrawing">
          <xdr:col>21</xdr:col>
          <xdr:colOff>28575</xdr:colOff>
          <xdr:row>124</xdr:row>
          <xdr:rowOff>27940</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3267011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122</xdr:row>
          <xdr:rowOff>200025</xdr:rowOff>
        </xdr:from>
        <xdr:to xmlns:xdr="http://schemas.openxmlformats.org/drawingml/2006/spreadsheetDrawing">
          <xdr:col>25</xdr:col>
          <xdr:colOff>28575</xdr:colOff>
          <xdr:row>124</xdr:row>
          <xdr:rowOff>19050</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326612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116</xdr:row>
          <xdr:rowOff>238125</xdr:rowOff>
        </xdr:from>
        <xdr:to xmlns:xdr="http://schemas.openxmlformats.org/drawingml/2006/spreadsheetDrawing">
          <xdr:col>5</xdr:col>
          <xdr:colOff>19050</xdr:colOff>
          <xdr:row>117</xdr:row>
          <xdr:rowOff>361315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5943" name="チェック 167" hidden="1">
              <a:extLst>
                <a:ext uri="{63B3BB69-23CF-44E3-9099-C40C66FF867C}">
                  <a14:compatExt spid="_x0000_s75943"/>
                </a:ext>
              </a:extLst>
            </xdr:cNvPr>
            <xdr:cNvSpPr>
              <a:spLocks noRot="1" noChangeShapeType="1"/>
            </xdr:cNvSpPr>
          </xdr:nvSpPr>
          <xdr:spPr>
            <a:xfrm>
              <a:off x="6172200" y="152971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80</xdr:row>
          <xdr:rowOff>8890</xdr:rowOff>
        </xdr:from>
        <xdr:to xmlns:xdr="http://schemas.openxmlformats.org/drawingml/2006/spreadsheetDrawing">
          <xdr:col>11</xdr:col>
          <xdr:colOff>0</xdr:colOff>
          <xdr:row>81</xdr:row>
          <xdr:rowOff>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19697065"/>
              <a:ext cx="200025" cy="381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81</xdr:row>
          <xdr:rowOff>104775</xdr:rowOff>
        </xdr:from>
        <xdr:to xmlns:xdr="http://schemas.openxmlformats.org/drawingml/2006/spreadsheetDrawing">
          <xdr:col>11</xdr:col>
          <xdr:colOff>0</xdr:colOff>
          <xdr:row>81</xdr:row>
          <xdr:rowOff>380365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20183475"/>
              <a:ext cx="2000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82</xdr:row>
          <xdr:rowOff>66675</xdr:rowOff>
        </xdr:from>
        <xdr:to xmlns:xdr="http://schemas.openxmlformats.org/drawingml/2006/spreadsheetDrawing">
          <xdr:col>11</xdr:col>
          <xdr:colOff>19050</xdr:colOff>
          <xdr:row>82</xdr:row>
          <xdr:rowOff>457835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20650200"/>
              <a:ext cx="219075"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68</xdr:row>
          <xdr:rowOff>171450</xdr:rowOff>
        </xdr:from>
        <xdr:to xmlns:xdr="http://schemas.openxmlformats.org/drawingml/2006/spreadsheetDrawing">
          <xdr:col>33</xdr:col>
          <xdr:colOff>0</xdr:colOff>
          <xdr:row>70</xdr:row>
          <xdr:rowOff>19050</xdr:rowOff>
        </xdr:to>
        <xdr:sp textlink="">
          <xdr:nvSpPr>
            <xdr:cNvPr id="75948" name="チェック 172" hidden="1">
              <a:extLst>
                <a:ext uri="{63B3BB69-23CF-44E3-9099-C40C66FF867C}">
                  <a14:compatExt spid="_x0000_s75948"/>
                </a:ext>
              </a:extLst>
            </xdr:cNvPr>
            <xdr:cNvSpPr>
              <a:spLocks noRot="1" noChangeShapeType="1"/>
            </xdr:cNvSpPr>
          </xdr:nvSpPr>
          <xdr:spPr>
            <a:xfrm>
              <a:off x="6172200" y="16506825"/>
              <a:ext cx="20955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86360</xdr:rowOff>
        </xdr:from>
        <xdr:to xmlns:xdr="http://schemas.openxmlformats.org/drawingml/2006/spreadsheetDrawing">
          <xdr:col>11</xdr:col>
          <xdr:colOff>9525</xdr:colOff>
          <xdr:row>73</xdr:row>
          <xdr:rowOff>190500</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17440910"/>
              <a:ext cx="2095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74</xdr:row>
          <xdr:rowOff>180340</xdr:rowOff>
        </xdr:from>
        <xdr:to xmlns:xdr="http://schemas.openxmlformats.org/drawingml/2006/spreadsheetDrawing">
          <xdr:col>11</xdr:col>
          <xdr:colOff>0</xdr:colOff>
          <xdr:row>75</xdr:row>
          <xdr:rowOff>256540</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18125440"/>
              <a:ext cx="2095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78</xdr:row>
          <xdr:rowOff>19050</xdr:rowOff>
        </xdr:from>
        <xdr:to xmlns:xdr="http://schemas.openxmlformats.org/drawingml/2006/spreadsheetDrawing">
          <xdr:col>33</xdr:col>
          <xdr:colOff>0</xdr:colOff>
          <xdr:row>78</xdr:row>
          <xdr:rowOff>257175</xdr:rowOff>
        </xdr:to>
        <xdr:sp textlink="">
          <xdr:nvSpPr>
            <xdr:cNvPr id="75952" name="チェック 176" hidden="1">
              <a:extLst>
                <a:ext uri="{63B3BB69-23CF-44E3-9099-C40C66FF867C}">
                  <a14:compatExt spid="_x0000_s75952"/>
                </a:ext>
              </a:extLst>
            </xdr:cNvPr>
            <xdr:cNvSpPr>
              <a:spLocks noRot="1" noChangeShapeType="1"/>
            </xdr:cNvSpPr>
          </xdr:nvSpPr>
          <xdr:spPr>
            <a:xfrm>
              <a:off x="6162675" y="1904047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157</xdr:row>
          <xdr:rowOff>0</xdr:rowOff>
        </xdr:from>
        <xdr:to xmlns:xdr="http://schemas.openxmlformats.org/drawingml/2006/spreadsheetDrawing">
          <xdr:col>5</xdr:col>
          <xdr:colOff>19050</xdr:colOff>
          <xdr:row>158</xdr:row>
          <xdr:rowOff>0</xdr:rowOff>
        </xdr:to>
        <xdr:grpSp>
          <xdr:nvGrpSpPr>
            <xdr:cNvPr id="153" name="Group 41"/>
            <xdr:cNvGrpSpPr/>
          </xdr:nvGrpSpPr>
          <xdr:grpSpPr>
            <a:xfrm>
              <a:off x="857250" y="41843325"/>
              <a:ext cx="19050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18415</xdr:rowOff>
        </xdr:from>
        <xdr:to xmlns:xdr="http://schemas.openxmlformats.org/drawingml/2006/spreadsheetDrawing">
          <xdr:col>1</xdr:col>
          <xdr:colOff>38100</xdr:colOff>
          <xdr:row>198</xdr:row>
          <xdr:rowOff>247650</xdr:rowOff>
        </xdr:to>
        <xdr:sp textlink="">
          <xdr:nvSpPr>
            <xdr:cNvPr id="75989" name="チェック 213" hidden="1">
              <a:extLst>
                <a:ext uri="{63B3BB69-23CF-44E3-9099-C40C66FF867C}">
                  <a14:compatExt spid="_x0000_s75989"/>
                </a:ext>
              </a:extLst>
            </xdr:cNvPr>
            <xdr:cNvSpPr>
              <a:spLocks noRot="1" noChangeShapeType="1"/>
            </xdr:cNvSpPr>
          </xdr:nvSpPr>
          <xdr:spPr>
            <a:xfrm>
              <a:off x="0" y="49986565"/>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197</xdr:row>
          <xdr:rowOff>46990</xdr:rowOff>
        </xdr:from>
        <xdr:to xmlns:xdr="http://schemas.openxmlformats.org/drawingml/2006/spreadsheetDrawing">
          <xdr:col>1</xdr:col>
          <xdr:colOff>38100</xdr:colOff>
          <xdr:row>197</xdr:row>
          <xdr:rowOff>275590</xdr:rowOff>
        </xdr:to>
        <xdr:sp textlink="">
          <xdr:nvSpPr>
            <xdr:cNvPr id="76029" name="チェック 253" hidden="1">
              <a:extLst>
                <a:ext uri="{63B3BB69-23CF-44E3-9099-C40C66FF867C}">
                  <a14:compatExt spid="_x0000_s76029"/>
                </a:ext>
              </a:extLst>
            </xdr:cNvPr>
            <xdr:cNvSpPr>
              <a:spLocks noRot="1" noChangeShapeType="1"/>
            </xdr:cNvSpPr>
          </xdr:nvSpPr>
          <xdr:spPr>
            <a:xfrm>
              <a:off x="0" y="4968176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9525</xdr:rowOff>
        </xdr:from>
        <xdr:to xmlns:xdr="http://schemas.openxmlformats.org/drawingml/2006/spreadsheetDrawing">
          <xdr:col>4</xdr:col>
          <xdr:colOff>180975</xdr:colOff>
          <xdr:row>165</xdr:row>
          <xdr:rowOff>9525</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3634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166</xdr:row>
          <xdr:rowOff>19050</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38054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167</xdr:row>
          <xdr:rowOff>19050</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39769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168</xdr:row>
          <xdr:rowOff>18415</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4148375"/>
              <a:ext cx="18097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66675</xdr:rowOff>
        </xdr:from>
        <xdr:to xmlns:xdr="http://schemas.openxmlformats.org/drawingml/2006/spreadsheetDrawing">
          <xdr:col>4</xdr:col>
          <xdr:colOff>180975</xdr:colOff>
          <xdr:row>168</xdr:row>
          <xdr:rowOff>247650</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4386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19050</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4634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19050</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4805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19050</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49770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19050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51485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173</xdr:row>
          <xdr:rowOff>48260</xdr:rowOff>
        </xdr:from>
        <xdr:to xmlns:xdr="http://schemas.openxmlformats.org/drawingml/2006/spreadsheetDrawing">
          <xdr:col>4</xdr:col>
          <xdr:colOff>180975</xdr:colOff>
          <xdr:row>173</xdr:row>
          <xdr:rowOff>228600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53682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174</xdr:row>
          <xdr:rowOff>0</xdr:rowOff>
        </xdr:from>
        <xdr:to xmlns:xdr="http://schemas.openxmlformats.org/drawingml/2006/spreadsheetDrawing">
          <xdr:col>4</xdr:col>
          <xdr:colOff>180975</xdr:colOff>
          <xdr:row>175</xdr:row>
          <xdr:rowOff>19050</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56057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175</xdr:row>
          <xdr:rowOff>0</xdr:rowOff>
        </xdr:from>
        <xdr:to xmlns:xdr="http://schemas.openxmlformats.org/drawingml/2006/spreadsheetDrawing">
          <xdr:col>4</xdr:col>
          <xdr:colOff>180975</xdr:colOff>
          <xdr:row>176</xdr:row>
          <xdr:rowOff>19050</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5777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48260</xdr:rowOff>
        </xdr:from>
        <xdr:to xmlns:xdr="http://schemas.openxmlformats.org/drawingml/2006/spreadsheetDrawing">
          <xdr:col>4</xdr:col>
          <xdr:colOff>180975</xdr:colOff>
          <xdr:row>176</xdr:row>
          <xdr:rowOff>229235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59968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257175</xdr:rowOff>
        </xdr:from>
        <xdr:to xmlns:xdr="http://schemas.openxmlformats.org/drawingml/2006/spreadsheetDrawing">
          <xdr:col>4</xdr:col>
          <xdr:colOff>180975</xdr:colOff>
          <xdr:row>178</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62057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177</xdr:row>
          <xdr:rowOff>161925</xdr:rowOff>
        </xdr:from>
        <xdr:to xmlns:xdr="http://schemas.openxmlformats.org/drawingml/2006/spreadsheetDrawing">
          <xdr:col>4</xdr:col>
          <xdr:colOff>180975</xdr:colOff>
          <xdr:row>179</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63772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161925</xdr:rowOff>
        </xdr:from>
        <xdr:to xmlns:xdr="http://schemas.openxmlformats.org/drawingml/2006/spreadsheetDrawing">
          <xdr:col>4</xdr:col>
          <xdr:colOff>180975</xdr:colOff>
          <xdr:row>180</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65486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19050</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67296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48260</xdr:rowOff>
        </xdr:from>
        <xdr:to xmlns:xdr="http://schemas.openxmlformats.org/drawingml/2006/spreadsheetDrawing">
          <xdr:col>4</xdr:col>
          <xdr:colOff>180975</xdr:colOff>
          <xdr:row>181</xdr:row>
          <xdr:rowOff>229235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69493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257175</xdr:rowOff>
        </xdr:from>
        <xdr:to xmlns:xdr="http://schemas.openxmlformats.org/drawingml/2006/spreadsheetDrawing">
          <xdr:col>4</xdr:col>
          <xdr:colOff>180975</xdr:colOff>
          <xdr:row>183</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71582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161925</xdr:rowOff>
        </xdr:from>
        <xdr:to xmlns:xdr="http://schemas.openxmlformats.org/drawingml/2006/spreadsheetDrawing">
          <xdr:col>4</xdr:col>
          <xdr:colOff>180975</xdr:colOff>
          <xdr:row>184</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73297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7510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7682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19050</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7853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161925</xdr:rowOff>
        </xdr:from>
        <xdr:to xmlns:xdr="http://schemas.openxmlformats.org/drawingml/2006/spreadsheetDrawing">
          <xdr:col>4</xdr:col>
          <xdr:colOff>180975</xdr:colOff>
          <xdr:row>188</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80155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151</xdr:row>
          <xdr:rowOff>0</xdr:rowOff>
        </xdr:from>
        <xdr:to xmlns:xdr="http://schemas.openxmlformats.org/drawingml/2006/spreadsheetDrawing">
          <xdr:col>19</xdr:col>
          <xdr:colOff>38100</xdr:colOff>
          <xdr:row>151</xdr:row>
          <xdr:rowOff>219710</xdr:rowOff>
        </xdr:to>
        <xdr:sp textlink="">
          <xdr:nvSpPr>
            <xdr:cNvPr id="76071" name="チェック 295" hidden="1">
              <a:extLst>
                <a:ext uri="{63B3BB69-23CF-44E3-9099-C40C66FF867C}">
                  <a14:compatExt spid="_x0000_s76071"/>
                </a:ext>
              </a:extLst>
            </xdr:cNvPr>
            <xdr:cNvSpPr>
              <a:spLocks noRot="1" noChangeShapeType="1"/>
            </xdr:cNvSpPr>
          </xdr:nvSpPr>
          <xdr:spPr>
            <a:xfrm>
              <a:off x="3514725"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247650</xdr:rowOff>
        </xdr:from>
        <xdr:to xmlns:xdr="http://schemas.openxmlformats.org/drawingml/2006/spreadsheetDrawing">
          <xdr:col>5</xdr:col>
          <xdr:colOff>28575</xdr:colOff>
          <xdr:row>151</xdr:row>
          <xdr:rowOff>219710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150</xdr:row>
          <xdr:rowOff>247650</xdr:rowOff>
        </xdr:from>
        <xdr:to xmlns:xdr="http://schemas.openxmlformats.org/drawingml/2006/spreadsheetDrawing">
          <xdr:col>12</xdr:col>
          <xdr:colOff>57150</xdr:colOff>
          <xdr:row>151</xdr:row>
          <xdr:rowOff>219710</xdr:rowOff>
        </xdr:to>
        <xdr:sp textlink="">
          <xdr:nvSpPr>
            <xdr:cNvPr id="76074" name="チェック 298" hidden="1">
              <a:extLst>
                <a:ext uri="{63B3BB69-23CF-44E3-9099-C40C66FF867C}">
                  <a14:compatExt spid="_x0000_s76074"/>
                </a:ext>
              </a:extLst>
            </xdr:cNvPr>
            <xdr:cNvSpPr>
              <a:spLocks noRot="1" noChangeShapeType="1"/>
            </xdr:cNvSpPr>
          </xdr:nvSpPr>
          <xdr:spPr>
            <a:xfrm>
              <a:off x="2190750" y="3948112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149</xdr:row>
          <xdr:rowOff>75565</xdr:rowOff>
        </xdr:from>
        <xdr:to xmlns:xdr="http://schemas.openxmlformats.org/drawingml/2006/spreadsheetDrawing">
          <xdr:col>9</xdr:col>
          <xdr:colOff>57150</xdr:colOff>
          <xdr:row>149</xdr:row>
          <xdr:rowOff>295275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897566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148</xdr:row>
          <xdr:rowOff>57785</xdr:rowOff>
        </xdr:from>
        <xdr:to xmlns:xdr="http://schemas.openxmlformats.org/drawingml/2006/spreadsheetDrawing">
          <xdr:col>9</xdr:col>
          <xdr:colOff>57150</xdr:colOff>
          <xdr:row>148</xdr:row>
          <xdr:rowOff>286385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8614985"/>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148</xdr:row>
          <xdr:rowOff>67310</xdr:rowOff>
        </xdr:from>
        <xdr:to xmlns:xdr="http://schemas.openxmlformats.org/drawingml/2006/spreadsheetDrawing">
          <xdr:col>14</xdr:col>
          <xdr:colOff>57150</xdr:colOff>
          <xdr:row>148</xdr:row>
          <xdr:rowOff>295910</xdr:rowOff>
        </xdr:to>
        <xdr:sp textlink="">
          <xdr:nvSpPr>
            <xdr:cNvPr id="76090" name="チェック 314" hidden="1">
              <a:extLst>
                <a:ext uri="{63B3BB69-23CF-44E3-9099-C40C66FF867C}">
                  <a14:compatExt spid="_x0000_s76090"/>
                </a:ext>
              </a:extLst>
            </xdr:cNvPr>
            <xdr:cNvSpPr>
              <a:spLocks noRot="1" noChangeShapeType="1"/>
            </xdr:cNvSpPr>
          </xdr:nvSpPr>
          <xdr:spPr>
            <a:xfrm>
              <a:off x="2571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148</xdr:row>
          <xdr:rowOff>67310</xdr:rowOff>
        </xdr:from>
        <xdr:to xmlns:xdr="http://schemas.openxmlformats.org/drawingml/2006/spreadsheetDrawing">
          <xdr:col>22</xdr:col>
          <xdr:colOff>57150</xdr:colOff>
          <xdr:row>148</xdr:row>
          <xdr:rowOff>295910</xdr:rowOff>
        </xdr:to>
        <xdr:sp textlink="">
          <xdr:nvSpPr>
            <xdr:cNvPr id="76091" name="チェック 315" hidden="1">
              <a:extLst>
                <a:ext uri="{63B3BB69-23CF-44E3-9099-C40C66FF867C}">
                  <a14:compatExt spid="_x0000_s76091"/>
                </a:ext>
              </a:extLst>
            </xdr:cNvPr>
            <xdr:cNvSpPr>
              <a:spLocks noRot="1" noChangeShapeType="1"/>
            </xdr:cNvSpPr>
          </xdr:nvSpPr>
          <xdr:spPr>
            <a:xfrm>
              <a:off x="4095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149</xdr:row>
          <xdr:rowOff>66675</xdr:rowOff>
        </xdr:from>
        <xdr:to xmlns:xdr="http://schemas.openxmlformats.org/drawingml/2006/spreadsheetDrawing">
          <xdr:col>14</xdr:col>
          <xdr:colOff>57150</xdr:colOff>
          <xdr:row>149</xdr:row>
          <xdr:rowOff>286385</xdr:rowOff>
        </xdr:to>
        <xdr:sp textlink="">
          <xdr:nvSpPr>
            <xdr:cNvPr id="76092" name="チェック 316" hidden="1">
              <a:extLst>
                <a:ext uri="{63B3BB69-23CF-44E3-9099-C40C66FF867C}">
                  <a14:compatExt spid="_x0000_s76092"/>
                </a:ext>
              </a:extLst>
            </xdr:cNvPr>
            <xdr:cNvSpPr>
              <a:spLocks noRot="1" noChangeShapeType="1"/>
            </xdr:cNvSpPr>
          </xdr:nvSpPr>
          <xdr:spPr>
            <a:xfrm>
              <a:off x="2571750"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149</xdr:row>
          <xdr:rowOff>66675</xdr:rowOff>
        </xdr:from>
        <xdr:to xmlns:xdr="http://schemas.openxmlformats.org/drawingml/2006/spreadsheetDrawing">
          <xdr:col>22</xdr:col>
          <xdr:colOff>66675</xdr:colOff>
          <xdr:row>149</xdr:row>
          <xdr:rowOff>286385</xdr:rowOff>
        </xdr:to>
        <xdr:sp textlink="">
          <xdr:nvSpPr>
            <xdr:cNvPr id="76093" name="チェック 317" hidden="1">
              <a:extLst>
                <a:ext uri="{63B3BB69-23CF-44E3-9099-C40C66FF867C}">
                  <a14:compatExt spid="_x0000_s76093"/>
                </a:ext>
              </a:extLst>
            </xdr:cNvPr>
            <xdr:cNvSpPr>
              <a:spLocks noRot="1" noChangeShapeType="1"/>
            </xdr:cNvSpPr>
          </xdr:nvSpPr>
          <xdr:spPr>
            <a:xfrm>
              <a:off x="4105275"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149</xdr:row>
          <xdr:rowOff>57785</xdr:rowOff>
        </xdr:from>
        <xdr:to xmlns:xdr="http://schemas.openxmlformats.org/drawingml/2006/spreadsheetDrawing">
          <xdr:col>28</xdr:col>
          <xdr:colOff>57150</xdr:colOff>
          <xdr:row>149</xdr:row>
          <xdr:rowOff>275590</xdr:rowOff>
        </xdr:to>
        <xdr:sp textlink="">
          <xdr:nvSpPr>
            <xdr:cNvPr id="76094" name="チェック 318" hidden="1">
              <a:extLst>
                <a:ext uri="{63B3BB69-23CF-44E3-9099-C40C66FF867C}">
                  <a14:compatExt spid="_x0000_s76094"/>
                </a:ext>
              </a:extLst>
            </xdr:cNvPr>
            <xdr:cNvSpPr>
              <a:spLocks noRot="1" noChangeShapeType="1"/>
            </xdr:cNvSpPr>
          </xdr:nvSpPr>
          <xdr:spPr>
            <a:xfrm>
              <a:off x="5238750" y="38957885"/>
              <a:ext cx="2476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154</xdr:row>
          <xdr:rowOff>190500</xdr:rowOff>
        </xdr:from>
        <xdr:to xmlns:xdr="http://schemas.openxmlformats.org/drawingml/2006/spreadsheetDrawing">
          <xdr:col>21</xdr:col>
          <xdr:colOff>38100</xdr:colOff>
          <xdr:row>156</xdr:row>
          <xdr:rowOff>29210</xdr:rowOff>
        </xdr:to>
        <xdr:sp textlink="">
          <xdr:nvSpPr>
            <xdr:cNvPr id="76108" name="チェック 332" hidden="1">
              <a:extLst>
                <a:ext uri="{63B3BB69-23CF-44E3-9099-C40C66FF867C}">
                  <a14:compatExt spid="_x0000_s76108"/>
                </a:ext>
              </a:extLst>
            </xdr:cNvPr>
            <xdr:cNvSpPr>
              <a:spLocks noRot="1" noChangeShapeType="1"/>
            </xdr:cNvSpPr>
          </xdr:nvSpPr>
          <xdr:spPr>
            <a:xfrm>
              <a:off x="3895725"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154</xdr:row>
          <xdr:rowOff>190500</xdr:rowOff>
        </xdr:from>
        <xdr:to xmlns:xdr="http://schemas.openxmlformats.org/drawingml/2006/spreadsheetDrawing">
          <xdr:col>25</xdr:col>
          <xdr:colOff>28575</xdr:colOff>
          <xdr:row>156</xdr:row>
          <xdr:rowOff>29210</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266065</xdr:rowOff>
        </xdr:from>
        <xdr:to xmlns:xdr="http://schemas.openxmlformats.org/drawingml/2006/spreadsheetDrawing">
          <xdr:col>1</xdr:col>
          <xdr:colOff>38100</xdr:colOff>
          <xdr:row>200</xdr:row>
          <xdr:rowOff>29210</xdr:rowOff>
        </xdr:to>
        <xdr:sp textlink="">
          <xdr:nvSpPr>
            <xdr:cNvPr id="76113" name="チェック 337" hidden="1">
              <a:extLst>
                <a:ext uri="{63B3BB69-23CF-44E3-9099-C40C66FF867C}">
                  <a14:compatExt spid="_x0000_s76113"/>
                </a:ext>
              </a:extLst>
            </xdr:cNvPr>
            <xdr:cNvSpPr>
              <a:spLocks noRot="1" noChangeShapeType="1"/>
            </xdr:cNvSpPr>
          </xdr:nvSpPr>
          <xdr:spPr>
            <a:xfrm>
              <a:off x="0" y="50234215"/>
              <a:ext cx="228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187</xdr:row>
          <xdr:rowOff>0</xdr:rowOff>
        </xdr:from>
        <xdr:to xmlns:xdr="http://schemas.openxmlformats.org/drawingml/2006/spreadsheetDrawing">
          <xdr:col>5</xdr:col>
          <xdr:colOff>19050</xdr:colOff>
          <xdr:row>189</xdr:row>
          <xdr:rowOff>0</xdr:rowOff>
        </xdr:to>
        <xdr:grpSp>
          <xdr:nvGrpSpPr>
            <xdr:cNvPr id="139" name="Group 41"/>
            <xdr:cNvGrpSpPr/>
          </xdr:nvGrpSpPr>
          <xdr:grpSpPr>
            <a:xfrm>
              <a:off x="857250" y="48025050"/>
              <a:ext cx="1905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60</xdr:row>
          <xdr:rowOff>0</xdr:rowOff>
        </xdr:from>
        <xdr:to xmlns:xdr="http://schemas.openxmlformats.org/drawingml/2006/spreadsheetDrawing">
          <xdr:col>5</xdr:col>
          <xdr:colOff>19050</xdr:colOff>
          <xdr:row>87</xdr:row>
          <xdr:rowOff>131445</xdr:rowOff>
        </xdr:to>
        <xdr:grpSp>
          <xdr:nvGrpSpPr>
            <xdr:cNvPr id="140" name="Group 41"/>
            <xdr:cNvGrpSpPr/>
          </xdr:nvGrpSpPr>
          <xdr:grpSpPr>
            <a:xfrm>
              <a:off x="857250" y="14277975"/>
              <a:ext cx="190500" cy="81133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123</xdr:row>
          <xdr:rowOff>0</xdr:rowOff>
        </xdr:from>
        <xdr:to xmlns:xdr="http://schemas.openxmlformats.org/drawingml/2006/spreadsheetDrawing">
          <xdr:col>5</xdr:col>
          <xdr:colOff>19050</xdr:colOff>
          <xdr:row>133</xdr:row>
          <xdr:rowOff>0</xdr:rowOff>
        </xdr:to>
        <xdr:grpSp>
          <xdr:nvGrpSpPr>
            <xdr:cNvPr id="142" name="Group 41"/>
            <xdr:cNvGrpSpPr/>
          </xdr:nvGrpSpPr>
          <xdr:grpSpPr>
            <a:xfrm>
              <a:off x="857250" y="32699325"/>
              <a:ext cx="190500"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155</xdr:row>
          <xdr:rowOff>0</xdr:rowOff>
        </xdr:from>
        <xdr:to xmlns:xdr="http://schemas.openxmlformats.org/drawingml/2006/spreadsheetDrawing">
          <xdr:col>5</xdr:col>
          <xdr:colOff>19050</xdr:colOff>
          <xdr:row>156</xdr:row>
          <xdr:rowOff>93345</xdr:rowOff>
        </xdr:to>
        <xdr:grpSp>
          <xdr:nvGrpSpPr>
            <xdr:cNvPr id="144" name="Group 41"/>
            <xdr:cNvGrpSpPr/>
          </xdr:nvGrpSpPr>
          <xdr:grpSpPr>
            <a:xfrm>
              <a:off x="857250" y="41214675"/>
              <a:ext cx="190500" cy="3314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67</xdr:row>
          <xdr:rowOff>0</xdr:rowOff>
        </xdr:from>
        <xdr:to xmlns:xdr="http://schemas.openxmlformats.org/drawingml/2006/spreadsheetDrawing">
          <xdr:col>5</xdr:col>
          <xdr:colOff>19050</xdr:colOff>
          <xdr:row>68</xdr:row>
          <xdr:rowOff>132080</xdr:rowOff>
        </xdr:to>
        <xdr:grpSp>
          <xdr:nvGrpSpPr>
            <xdr:cNvPr id="146" name="Group 41"/>
            <xdr:cNvGrpSpPr/>
          </xdr:nvGrpSpPr>
          <xdr:grpSpPr>
            <a:xfrm>
              <a:off x="857250" y="16087725"/>
              <a:ext cx="190500" cy="379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76</xdr:row>
          <xdr:rowOff>0</xdr:rowOff>
        </xdr:from>
        <xdr:to xmlns:xdr="http://schemas.openxmlformats.org/drawingml/2006/spreadsheetDrawing">
          <xdr:col>5</xdr:col>
          <xdr:colOff>19050</xdr:colOff>
          <xdr:row>77</xdr:row>
          <xdr:rowOff>132080</xdr:rowOff>
        </xdr:to>
        <xdr:grpSp>
          <xdr:nvGrpSpPr>
            <xdr:cNvPr id="148" name="Group 41"/>
            <xdr:cNvGrpSpPr/>
          </xdr:nvGrpSpPr>
          <xdr:grpSpPr>
            <a:xfrm>
              <a:off x="857250" y="18640425"/>
              <a:ext cx="190500" cy="3606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83</xdr:row>
          <xdr:rowOff>0</xdr:rowOff>
        </xdr:from>
        <xdr:to xmlns:xdr="http://schemas.openxmlformats.org/drawingml/2006/spreadsheetDrawing">
          <xdr:col>5</xdr:col>
          <xdr:colOff>19050</xdr:colOff>
          <xdr:row>84</xdr:row>
          <xdr:rowOff>131445</xdr:rowOff>
        </xdr:to>
        <xdr:grpSp>
          <xdr:nvGrpSpPr>
            <xdr:cNvPr id="150" name="Group 41"/>
            <xdr:cNvGrpSpPr/>
          </xdr:nvGrpSpPr>
          <xdr:grpSpPr>
            <a:xfrm>
              <a:off x="857250" y="21097875"/>
              <a:ext cx="190500" cy="445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46</xdr:row>
          <xdr:rowOff>0</xdr:rowOff>
        </xdr:from>
        <xdr:to xmlns:xdr="http://schemas.openxmlformats.org/drawingml/2006/spreadsheetDrawing">
          <xdr:col>42</xdr:col>
          <xdr:colOff>19050</xdr:colOff>
          <xdr:row>47</xdr:row>
          <xdr:rowOff>0</xdr:rowOff>
        </xdr:to>
        <xdr:grpSp>
          <xdr:nvGrpSpPr>
            <xdr:cNvPr id="127" name="Group 41"/>
            <xdr:cNvGrpSpPr/>
          </xdr:nvGrpSpPr>
          <xdr:grpSpPr>
            <a:xfrm>
              <a:off x="9906000" y="9505950"/>
              <a:ext cx="685800"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47</xdr:row>
          <xdr:rowOff>27940</xdr:rowOff>
        </xdr:from>
        <xdr:to xmlns:xdr="http://schemas.openxmlformats.org/drawingml/2006/spreadsheetDrawing">
          <xdr:col>1</xdr:col>
          <xdr:colOff>133350</xdr:colOff>
          <xdr:row>47</xdr:row>
          <xdr:rowOff>305435</xdr:rowOff>
        </xdr:to>
        <xdr:sp textlink="">
          <xdr:nvSpPr>
            <xdr:cNvPr id="76139" name="チェック 363" hidden="1">
              <a:extLst>
                <a:ext uri="{63B3BB69-23CF-44E3-9099-C40C66FF867C}">
                  <a14:compatExt spid="_x0000_s76139"/>
                </a:ext>
              </a:extLst>
            </xdr:cNvPr>
            <xdr:cNvSpPr>
              <a:spLocks noRot="1" noChangeShapeType="1"/>
            </xdr:cNvSpPr>
          </xdr:nvSpPr>
          <xdr:spPr>
            <a:xfrm>
              <a:off x="85725" y="9714865"/>
              <a:ext cx="23812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108</xdr:row>
          <xdr:rowOff>0</xdr:rowOff>
        </xdr:from>
        <xdr:to xmlns:xdr="http://schemas.openxmlformats.org/drawingml/2006/spreadsheetDrawing">
          <xdr:col>3</xdr:col>
          <xdr:colOff>28575</xdr:colOff>
          <xdr:row>109</xdr:row>
          <xdr:rowOff>48260</xdr:rowOff>
        </xdr:to>
        <xdr:sp textlink="">
          <xdr:nvSpPr>
            <xdr:cNvPr id="76144" name="チェック 368" hidden="1">
              <a:extLst>
                <a:ext uri="{63B3BB69-23CF-44E3-9099-C40C66FF867C}">
                  <a14:compatExt spid="_x0000_s76144"/>
                </a:ext>
              </a:extLst>
            </xdr:cNvPr>
            <xdr:cNvSpPr>
              <a:spLocks noRot="1" noChangeShapeType="1"/>
            </xdr:cNvSpPr>
          </xdr:nvSpPr>
          <xdr:spPr>
            <a:xfrm>
              <a:off x="400050" y="27936825"/>
              <a:ext cx="2381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48260</xdr:rowOff>
        </xdr:from>
        <xdr:to xmlns:xdr="http://schemas.openxmlformats.org/drawingml/2006/spreadsheetDrawing">
          <xdr:col>3</xdr:col>
          <xdr:colOff>28575</xdr:colOff>
          <xdr:row>109</xdr:row>
          <xdr:rowOff>295910</xdr:rowOff>
        </xdr:to>
        <xdr:sp textlink="">
          <xdr:nvSpPr>
            <xdr:cNvPr id="76145" name="チェック 369" hidden="1">
              <a:extLst>
                <a:ext uri="{63B3BB69-23CF-44E3-9099-C40C66FF867C}">
                  <a14:compatExt spid="_x0000_s76145"/>
                </a:ext>
              </a:extLst>
            </xdr:cNvPr>
            <xdr:cNvSpPr>
              <a:spLocks noRot="1" noChangeShapeType="1"/>
            </xdr:cNvSpPr>
          </xdr:nvSpPr>
          <xdr:spPr>
            <a:xfrm>
              <a:off x="400050" y="281946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314960</xdr:rowOff>
        </xdr:from>
        <xdr:to xmlns:xdr="http://schemas.openxmlformats.org/drawingml/2006/spreadsheetDrawing">
          <xdr:col>3</xdr:col>
          <xdr:colOff>28575</xdr:colOff>
          <xdr:row>111</xdr:row>
          <xdr:rowOff>10160</xdr:rowOff>
        </xdr:to>
        <xdr:sp textlink="">
          <xdr:nvSpPr>
            <xdr:cNvPr id="76146" name="チェック 370" hidden="1">
              <a:extLst>
                <a:ext uri="{63B3BB69-23CF-44E3-9099-C40C66FF867C}">
                  <a14:compatExt spid="_x0000_s76146"/>
                </a:ext>
              </a:extLst>
            </xdr:cNvPr>
            <xdr:cNvSpPr>
              <a:spLocks noRot="1" noChangeShapeType="1"/>
            </xdr:cNvSpPr>
          </xdr:nvSpPr>
          <xdr:spPr>
            <a:xfrm>
              <a:off x="400050" y="284613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107</xdr:row>
          <xdr:rowOff>0</xdr:rowOff>
        </xdr:from>
        <xdr:to xmlns:xdr="http://schemas.openxmlformats.org/drawingml/2006/spreadsheetDrawing">
          <xdr:col>3</xdr:col>
          <xdr:colOff>28575</xdr:colOff>
          <xdr:row>108</xdr:row>
          <xdr:rowOff>47625</xdr:rowOff>
        </xdr:to>
        <xdr:sp textlink="">
          <xdr:nvSpPr>
            <xdr:cNvPr id="76190" name="チェック 414" hidden="1">
              <a:extLst>
                <a:ext uri="{63B3BB69-23CF-44E3-9099-C40C66FF867C}">
                  <a14:compatExt spid="_x0000_s76190"/>
                </a:ext>
              </a:extLst>
            </xdr:cNvPr>
            <xdr:cNvSpPr>
              <a:spLocks noRot="1" noChangeShapeType="1"/>
            </xdr:cNvSpPr>
          </xdr:nvSpPr>
          <xdr:spPr>
            <a:xfrm>
              <a:off x="400050" y="27727275"/>
              <a:ext cx="238125" cy="257175"/>
            </a:xfrm>
            <a:prstGeom prst="rect"/>
          </xdr:spPr>
        </xdr:sp>
        <xdr:clientData/>
      </xdr:twoCellAnchor>
    </mc:Choice>
    <mc:Fallback/>
  </mc:AlternateContent>
  <xdr:twoCellAnchor>
    <xdr:from xmlns:xdr="http://schemas.openxmlformats.org/drawingml/2006/spreadsheetDrawing">
      <xdr:col>1</xdr:col>
      <xdr:colOff>95250</xdr:colOff>
      <xdr:row>107</xdr:row>
      <xdr:rowOff>50800</xdr:rowOff>
    </xdr:from>
    <xdr:to xmlns:xdr="http://schemas.openxmlformats.org/drawingml/2006/spreadsheetDrawing">
      <xdr:col>1</xdr:col>
      <xdr:colOff>168275</xdr:colOff>
      <xdr:row>110</xdr:row>
      <xdr:rowOff>165100</xdr:rowOff>
    </xdr:to>
    <xdr:sp macro="" textlink="">
      <xdr:nvSpPr>
        <xdr:cNvPr id="172" name="左大かっこ 171"/>
        <xdr:cNvSpPr/>
      </xdr:nvSpPr>
      <xdr:spPr>
        <a:xfrm>
          <a:off x="285750" y="2777807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14</xdr:col>
      <xdr:colOff>147320</xdr:colOff>
      <xdr:row>37</xdr:row>
      <xdr:rowOff>43180</xdr:rowOff>
    </xdr:from>
    <xdr:ext cx="292735" cy="193040"/>
    <xdr:sp macro="" textlink="">
      <xdr:nvSpPr>
        <xdr:cNvPr id="128" name="正方形/長方形 127"/>
        <xdr:cNvSpPr/>
      </xdr:nvSpPr>
      <xdr:spPr>
        <a:xfrm>
          <a:off x="2909570" y="792035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132715</xdr:colOff>
      <xdr:row>37</xdr:row>
      <xdr:rowOff>43180</xdr:rowOff>
    </xdr:from>
    <xdr:ext cx="293370" cy="193040"/>
    <xdr:sp macro="" textlink="">
      <xdr:nvSpPr>
        <xdr:cNvPr id="129" name="正方形/長方形 128"/>
        <xdr:cNvSpPr/>
      </xdr:nvSpPr>
      <xdr:spPr>
        <a:xfrm>
          <a:off x="42284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132715</xdr:colOff>
      <xdr:row>37</xdr:row>
      <xdr:rowOff>43180</xdr:rowOff>
    </xdr:from>
    <xdr:ext cx="293370" cy="193040"/>
    <xdr:sp macro="" textlink="">
      <xdr:nvSpPr>
        <xdr:cNvPr id="130" name="正方形/長方形 129"/>
        <xdr:cNvSpPr/>
      </xdr:nvSpPr>
      <xdr:spPr>
        <a:xfrm>
          <a:off x="55619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68580</xdr:colOff>
      <xdr:row>0</xdr:row>
      <xdr:rowOff>216535</xdr:rowOff>
    </xdr:from>
    <xdr:to xmlns:xdr="http://schemas.openxmlformats.org/drawingml/2006/spreadsheetDrawing">
      <xdr:col>44</xdr:col>
      <xdr:colOff>393700</xdr:colOff>
      <xdr:row>8</xdr:row>
      <xdr:rowOff>17780</xdr:rowOff>
    </xdr:to>
    <xdr:grpSp>
      <xdr:nvGrpSpPr>
        <xdr:cNvPr id="143" name="グループ化 142"/>
        <xdr:cNvGrpSpPr/>
      </xdr:nvGrpSpPr>
      <xdr:grpSpPr>
        <a:xfrm>
          <a:off x="7507605" y="216535"/>
          <a:ext cx="4906645" cy="1401445"/>
          <a:chOff x="6172200" y="2790824"/>
          <a:chExt cx="5086350" cy="1533790"/>
        </a:xfrm>
      </xdr:grpSpPr>
      <xdr:sp macro="" textlink="">
        <xdr:nvSpPr>
          <xdr:cNvPr id="145" name="正方形/長方形 144"/>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38</xdr:col>
      <xdr:colOff>243840</xdr:colOff>
      <xdr:row>5</xdr:row>
      <xdr:rowOff>149860</xdr:rowOff>
    </xdr:from>
    <xdr:to xmlns:xdr="http://schemas.openxmlformats.org/drawingml/2006/spreadsheetDrawing">
      <xdr:col>38</xdr:col>
      <xdr:colOff>555625</xdr:colOff>
      <xdr:row>6</xdr:row>
      <xdr:rowOff>46990</xdr:rowOff>
    </xdr:to>
    <xdr:sp macro="" textlink="">
      <xdr:nvSpPr>
        <xdr:cNvPr id="152" name="正方形/長方形 151"/>
        <xdr:cNvSpPr/>
      </xdr:nvSpPr>
      <xdr:spPr>
        <a:xfrm>
          <a:off x="7682865" y="1245235"/>
          <a:ext cx="31178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18" name="チェック 442" hidden="1">
              <a:extLst>
                <a:ext uri="{63B3BB69-23CF-44E3-9099-C40C66FF867C}">
                  <a14:compatExt spid="_x0000_s76218"/>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19" name="チェック 443" hidden="1">
              <a:extLst>
                <a:ext uri="{63B3BB69-23CF-44E3-9099-C40C66FF867C}">
                  <a14:compatExt spid="_x0000_s76219"/>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0" name="チェック 444" hidden="1">
              <a:extLst>
                <a:ext uri="{63B3BB69-23CF-44E3-9099-C40C66FF867C}">
                  <a14:compatExt spid="_x0000_s76220"/>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21" name="チェック 445" hidden="1">
              <a:extLst>
                <a:ext uri="{63B3BB69-23CF-44E3-9099-C40C66FF867C}">
                  <a14:compatExt spid="_x0000_s76221"/>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22" name="チェック 446" hidden="1">
              <a:extLst>
                <a:ext uri="{63B3BB69-23CF-44E3-9099-C40C66FF867C}">
                  <a14:compatExt spid="_x0000_s76222"/>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3" name="チェック 447" hidden="1">
              <a:extLst>
                <a:ext uri="{63B3BB69-23CF-44E3-9099-C40C66FF867C}">
                  <a14:compatExt spid="_x0000_s76223"/>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6272" name="チェック 496" hidden="1">
              <a:extLst>
                <a:ext uri="{63B3BB69-23CF-44E3-9099-C40C66FF867C}">
                  <a14:compatExt spid="_x0000_s76272"/>
                </a:ext>
              </a:extLst>
            </xdr:cNvPr>
            <xdr:cNvSpPr>
              <a:spLocks noRot="1" noChangeShapeType="1"/>
            </xdr:cNvSpPr>
          </xdr:nvSpPr>
          <xdr:spPr>
            <a:xfrm>
              <a:off x="6172200" y="15297150"/>
              <a:ext cx="209550" cy="2762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2"/>
  <sheetViews>
    <sheetView showGridLines="0" view="pageBreakPreview" topLeftCell="B40" zoomScale="90" zoomScaleSheetLayoutView="90" workbookViewId="0">
      <selection activeCell="AA59" sqref="AA59"/>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2.75" style="1" customWidth="1"/>
    <col min="24" max="24" width="25" style="1" customWidth="1"/>
    <col min="25" max="25" width="22.5" style="1" customWidth="1"/>
    <col min="26" max="26" width="21.875" style="1" customWidth="1"/>
    <col min="27" max="27" width="14.75" style="1" bestFit="1" customWidth="1"/>
    <col min="28" max="28" width="20.875" style="1" customWidth="1"/>
    <col min="29" max="29" width="9" style="1" hidden="1" customWidth="1"/>
    <col min="30" max="16384" width="9" style="1" customWidth="1"/>
  </cols>
  <sheetData>
    <row r="1" spans="1:29" ht="20.100000000000001" customHeight="1">
      <c r="A1" s="3" t="s">
        <v>280</v>
      </c>
      <c r="AC1" s="1" t="s">
        <v>140</v>
      </c>
    </row>
    <row r="2" spans="1:29" ht="9" customHeight="1">
      <c r="A2" s="4"/>
    </row>
    <row r="3" spans="1:29" ht="20.100000000000001" customHeight="1">
      <c r="A3" s="5" t="s">
        <v>65</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9" s="2" customFormat="1" ht="37.5" customHeight="1">
      <c r="A4" s="6" t="s">
        <v>422</v>
      </c>
      <c r="B4" s="6"/>
      <c r="C4" s="6"/>
      <c r="D4" s="6"/>
      <c r="E4" s="6"/>
      <c r="F4" s="6"/>
      <c r="G4" s="6"/>
      <c r="H4" s="6"/>
      <c r="I4" s="6"/>
      <c r="J4" s="6"/>
      <c r="K4" s="6"/>
      <c r="L4" s="6"/>
      <c r="M4" s="6"/>
      <c r="N4" s="6"/>
      <c r="O4" s="6"/>
      <c r="P4" s="6"/>
      <c r="Q4" s="6"/>
      <c r="R4" s="6"/>
      <c r="S4" s="6"/>
      <c r="T4" s="6"/>
      <c r="U4" s="6"/>
      <c r="V4" s="6"/>
      <c r="W4" s="6"/>
      <c r="X4" s="6"/>
      <c r="Y4" s="6"/>
      <c r="Z4" s="6"/>
      <c r="AA4" s="6"/>
    </row>
    <row r="5" spans="1:29" ht="6" customHeight="1">
      <c r="A5" s="5"/>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9" ht="20.100000000000001" customHeight="1">
      <c r="A6" s="5" t="s">
        <v>275</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9" ht="12" customHeight="1">
      <c r="A7" s="7"/>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20.100000000000001" customHeight="1">
      <c r="A8" s="5"/>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9" ht="20.100000000000001" customHeight="1">
      <c r="A9" s="5"/>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20.100000000000001" customHeight="1">
      <c r="A10" s="5"/>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9" ht="20.100000000000001" customHeight="1">
      <c r="A11" s="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9" ht="20.100000000000001" customHeight="1">
      <c r="A12" s="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9" ht="20.100000000000001" customHeight="1">
      <c r="A13" s="5"/>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13.5" customHeight="1">
      <c r="A14" s="5"/>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9" ht="35.25" customHeight="1">
      <c r="A15" s="8" t="s">
        <v>402</v>
      </c>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13.5" customHeight="1">
      <c r="A17" s="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13.5" customHeight="1">
      <c r="A18" s="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ht="13.5" customHeight="1">
      <c r="A19" s="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ht="13.5" customHeight="1">
      <c r="A20" s="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3.5" customHeight="1">
      <c r="A21" s="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ht="13.5" customHeight="1">
      <c r="A22" s="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3.5" customHeight="1">
      <c r="A23" s="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ht="13.5" customHeight="1">
      <c r="A24" s="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ht="13.5" customHeight="1">
      <c r="A25" s="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ht="13.5" customHeight="1">
      <c r="A26" s="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3.5" customHeight="1">
      <c r="A27" s="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ht="13.5" customHeight="1">
      <c r="A28" s="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ht="13.5" customHeight="1">
      <c r="A29" s="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ht="13.5" customHeight="1">
      <c r="A30" s="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ht="20.100000000000001" customHeight="1">
      <c r="A31" s="9" t="s">
        <v>160</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ht="20.100000000000001" customHeight="1">
      <c r="A32" s="10"/>
      <c r="B32" s="5" t="s">
        <v>61</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9" ht="20.100000000000001" customHeight="1">
      <c r="A33" s="10"/>
      <c r="B33" s="12" t="s">
        <v>66</v>
      </c>
      <c r="C33" s="24"/>
      <c r="D33" s="36"/>
      <c r="E33" s="36"/>
      <c r="F33" s="36"/>
      <c r="G33" s="36"/>
      <c r="H33" s="36"/>
      <c r="I33" s="36"/>
      <c r="J33" s="36"/>
      <c r="K33" s="36"/>
      <c r="L33" s="42"/>
      <c r="M33" s="10"/>
      <c r="N33" s="10"/>
      <c r="O33" s="10"/>
      <c r="P33" s="10"/>
      <c r="Q33" s="10"/>
      <c r="R33" s="10"/>
      <c r="S33" s="10"/>
      <c r="T33" s="10"/>
      <c r="U33" s="10"/>
      <c r="V33" s="10"/>
      <c r="W33" s="10"/>
      <c r="X33" s="10"/>
      <c r="Y33" s="10"/>
      <c r="Z33" s="10"/>
      <c r="AA33" s="10"/>
    </row>
    <row r="34" spans="1:29" ht="13.5" customHeight="1">
      <c r="A34" s="10"/>
      <c r="B34" s="13"/>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c r="A35" s="9" t="s">
        <v>161</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9" ht="20.100000000000001" customHeight="1">
      <c r="A36" s="10"/>
      <c r="B36" s="5" t="s">
        <v>404</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9" ht="20.100000000000001" customHeight="1">
      <c r="A37" s="10"/>
      <c r="B37" s="14" t="s">
        <v>22</v>
      </c>
      <c r="C37" s="26" t="s">
        <v>30</v>
      </c>
      <c r="D37" s="26"/>
      <c r="E37" s="26"/>
      <c r="F37" s="26"/>
      <c r="G37" s="26"/>
      <c r="H37" s="26"/>
      <c r="I37" s="26"/>
      <c r="J37" s="26"/>
      <c r="K37" s="26"/>
      <c r="L37" s="43"/>
      <c r="M37" s="51"/>
      <c r="N37" s="67"/>
      <c r="O37" s="67"/>
      <c r="P37" s="67"/>
      <c r="Q37" s="67"/>
      <c r="R37" s="67"/>
      <c r="S37" s="67"/>
      <c r="T37" s="67"/>
      <c r="U37" s="67"/>
      <c r="V37" s="67"/>
      <c r="W37" s="102"/>
      <c r="X37" s="112"/>
      <c r="Y37" s="10"/>
      <c r="Z37" s="10"/>
      <c r="AA37" s="10"/>
    </row>
    <row r="38" spans="1:29" ht="20.100000000000001" customHeight="1">
      <c r="A38" s="10"/>
      <c r="B38" s="15"/>
      <c r="C38" s="26" t="s">
        <v>118</v>
      </c>
      <c r="D38" s="26"/>
      <c r="E38" s="26"/>
      <c r="F38" s="26"/>
      <c r="G38" s="26"/>
      <c r="H38" s="26"/>
      <c r="I38" s="26"/>
      <c r="J38" s="26"/>
      <c r="K38" s="26"/>
      <c r="L38" s="43"/>
      <c r="M38" s="52"/>
      <c r="N38" s="68"/>
      <c r="O38" s="68"/>
      <c r="P38" s="68"/>
      <c r="Q38" s="68"/>
      <c r="R38" s="68"/>
      <c r="S38" s="68"/>
      <c r="T38" s="68"/>
      <c r="U38" s="68"/>
      <c r="V38" s="68"/>
      <c r="W38" s="68"/>
      <c r="X38" s="113"/>
      <c r="Y38" s="10"/>
      <c r="Z38" s="10"/>
      <c r="AA38" s="10"/>
      <c r="AC38" s="1" t="s">
        <v>138</v>
      </c>
    </row>
    <row r="39" spans="1:29" ht="20.100000000000001" customHeight="1">
      <c r="A39" s="10"/>
      <c r="B39" s="14" t="s">
        <v>121</v>
      </c>
      <c r="C39" s="26" t="s">
        <v>24</v>
      </c>
      <c r="D39" s="26"/>
      <c r="E39" s="26"/>
      <c r="F39" s="26"/>
      <c r="G39" s="26"/>
      <c r="H39" s="26"/>
      <c r="I39" s="26"/>
      <c r="J39" s="26"/>
      <c r="K39" s="26"/>
      <c r="L39" s="43"/>
      <c r="M39" s="53"/>
      <c r="N39" s="69"/>
      <c r="O39" s="69"/>
      <c r="P39" s="79" t="s">
        <v>134</v>
      </c>
      <c r="Q39" s="69"/>
      <c r="R39" s="69"/>
      <c r="S39" s="69"/>
      <c r="T39" s="92"/>
      <c r="U39" s="94"/>
      <c r="V39" s="96"/>
      <c r="W39" s="96"/>
      <c r="X39" s="96"/>
      <c r="Y39" s="10"/>
      <c r="Z39" s="10"/>
      <c r="AA39" s="10"/>
      <c r="AC39" s="1" t="str">
        <f>CONCATENATE(M39,N39,O39,P39,Q39,R39,S39,T39)</f>
        <v>－</v>
      </c>
    </row>
    <row r="40" spans="1:29" ht="20.100000000000001" customHeight="1">
      <c r="A40" s="10"/>
      <c r="B40" s="16"/>
      <c r="C40" s="26" t="s">
        <v>129</v>
      </c>
      <c r="D40" s="26"/>
      <c r="E40" s="26"/>
      <c r="F40" s="26"/>
      <c r="G40" s="26"/>
      <c r="H40" s="26"/>
      <c r="I40" s="26"/>
      <c r="J40" s="26"/>
      <c r="K40" s="26"/>
      <c r="L40" s="43"/>
      <c r="M40" s="54"/>
      <c r="N40" s="70"/>
      <c r="O40" s="70"/>
      <c r="P40" s="70"/>
      <c r="Q40" s="70"/>
      <c r="R40" s="70"/>
      <c r="S40" s="70"/>
      <c r="T40" s="70"/>
      <c r="U40" s="95"/>
      <c r="V40" s="95"/>
      <c r="W40" s="103"/>
      <c r="X40" s="114"/>
      <c r="Y40" s="10"/>
      <c r="Z40" s="10"/>
      <c r="AA40" s="10"/>
    </row>
    <row r="41" spans="1:29" ht="20.100000000000001" customHeight="1">
      <c r="A41" s="10"/>
      <c r="B41" s="15"/>
      <c r="C41" s="26" t="s">
        <v>131</v>
      </c>
      <c r="D41" s="26"/>
      <c r="E41" s="26"/>
      <c r="F41" s="26"/>
      <c r="G41" s="26"/>
      <c r="H41" s="26"/>
      <c r="I41" s="26"/>
      <c r="J41" s="26"/>
      <c r="K41" s="26"/>
      <c r="L41" s="43"/>
      <c r="M41" s="54"/>
      <c r="N41" s="70"/>
      <c r="O41" s="70"/>
      <c r="P41" s="70"/>
      <c r="Q41" s="70"/>
      <c r="R41" s="70"/>
      <c r="S41" s="70"/>
      <c r="T41" s="70"/>
      <c r="U41" s="70"/>
      <c r="V41" s="70"/>
      <c r="W41" s="104"/>
      <c r="X41" s="115"/>
      <c r="Y41" s="10"/>
      <c r="Z41" s="10"/>
      <c r="AA41" s="10"/>
    </row>
    <row r="42" spans="1:29" ht="20.100000000000001" customHeight="1">
      <c r="A42" s="10"/>
      <c r="B42" s="14" t="s">
        <v>124</v>
      </c>
      <c r="C42" s="26" t="s">
        <v>114</v>
      </c>
      <c r="D42" s="26"/>
      <c r="E42" s="26"/>
      <c r="F42" s="26"/>
      <c r="G42" s="26"/>
      <c r="H42" s="26"/>
      <c r="I42" s="26"/>
      <c r="J42" s="26"/>
      <c r="K42" s="26"/>
      <c r="L42" s="43"/>
      <c r="M42" s="55"/>
      <c r="N42" s="71"/>
      <c r="O42" s="71"/>
      <c r="P42" s="71"/>
      <c r="Q42" s="71"/>
      <c r="R42" s="71"/>
      <c r="S42" s="71"/>
      <c r="T42" s="71"/>
      <c r="U42" s="71"/>
      <c r="V42" s="71"/>
      <c r="W42" s="105"/>
      <c r="X42" s="116"/>
      <c r="Y42" s="10"/>
      <c r="Z42" s="10"/>
      <c r="AA42" s="10"/>
    </row>
    <row r="43" spans="1:29" ht="20.100000000000001" customHeight="1">
      <c r="A43" s="10"/>
      <c r="B43" s="15"/>
      <c r="C43" s="26" t="s">
        <v>116</v>
      </c>
      <c r="D43" s="26"/>
      <c r="E43" s="26"/>
      <c r="F43" s="26"/>
      <c r="G43" s="26"/>
      <c r="H43" s="26"/>
      <c r="I43" s="26"/>
      <c r="J43" s="26"/>
      <c r="K43" s="26"/>
      <c r="L43" s="43"/>
      <c r="M43" s="56"/>
      <c r="N43" s="72"/>
      <c r="O43" s="72"/>
      <c r="P43" s="72"/>
      <c r="Q43" s="72"/>
      <c r="R43" s="72"/>
      <c r="S43" s="72"/>
      <c r="T43" s="72"/>
      <c r="U43" s="72"/>
      <c r="V43" s="72"/>
      <c r="W43" s="106"/>
      <c r="X43" s="117"/>
      <c r="Y43" s="10"/>
      <c r="Z43" s="10"/>
      <c r="AA43" s="10"/>
    </row>
    <row r="44" spans="1:29" ht="20.100000000000001" customHeight="1">
      <c r="A44" s="10"/>
      <c r="B44" s="17" t="s">
        <v>151</v>
      </c>
      <c r="C44" s="26" t="s">
        <v>30</v>
      </c>
      <c r="D44" s="26"/>
      <c r="E44" s="26"/>
      <c r="F44" s="26"/>
      <c r="G44" s="26"/>
      <c r="H44" s="26"/>
      <c r="I44" s="26"/>
      <c r="J44" s="26"/>
      <c r="K44" s="26"/>
      <c r="L44" s="43"/>
      <c r="M44" s="55"/>
      <c r="N44" s="71"/>
      <c r="O44" s="71"/>
      <c r="P44" s="71"/>
      <c r="Q44" s="71"/>
      <c r="R44" s="71"/>
      <c r="S44" s="71"/>
      <c r="T44" s="71"/>
      <c r="U44" s="71"/>
      <c r="V44" s="71"/>
      <c r="W44" s="105"/>
      <c r="X44" s="116"/>
      <c r="Y44" s="10"/>
      <c r="Z44" s="10"/>
      <c r="AA44" s="10"/>
    </row>
    <row r="45" spans="1:29" ht="20.100000000000001" customHeight="1">
      <c r="A45" s="10"/>
      <c r="B45" s="18"/>
      <c r="C45" s="27" t="s">
        <v>116</v>
      </c>
      <c r="D45" s="27"/>
      <c r="E45" s="27"/>
      <c r="F45" s="27"/>
      <c r="G45" s="27"/>
      <c r="H45" s="27"/>
      <c r="I45" s="27"/>
      <c r="J45" s="27"/>
      <c r="K45" s="27"/>
      <c r="L45" s="27"/>
      <c r="M45" s="55"/>
      <c r="N45" s="71"/>
      <c r="O45" s="71"/>
      <c r="P45" s="71"/>
      <c r="Q45" s="71"/>
      <c r="R45" s="71"/>
      <c r="S45" s="71"/>
      <c r="T45" s="71"/>
      <c r="U45" s="71"/>
      <c r="V45" s="71"/>
      <c r="W45" s="105"/>
      <c r="X45" s="116"/>
      <c r="Y45" s="10"/>
      <c r="Z45" s="10"/>
      <c r="AA45" s="10"/>
    </row>
    <row r="46" spans="1:29" ht="20.100000000000001" customHeight="1">
      <c r="A46" s="10"/>
      <c r="B46" s="14" t="s">
        <v>148</v>
      </c>
      <c r="C46" s="26" t="s">
        <v>7</v>
      </c>
      <c r="D46" s="26"/>
      <c r="E46" s="26"/>
      <c r="F46" s="26"/>
      <c r="G46" s="26"/>
      <c r="H46" s="26"/>
      <c r="I46" s="26"/>
      <c r="J46" s="26"/>
      <c r="K46" s="26"/>
      <c r="L46" s="43"/>
      <c r="M46" s="57"/>
      <c r="N46" s="73"/>
      <c r="O46" s="73"/>
      <c r="P46" s="73"/>
      <c r="Q46" s="73"/>
      <c r="R46" s="73"/>
      <c r="S46" s="73"/>
      <c r="T46" s="73"/>
      <c r="U46" s="73"/>
      <c r="V46" s="73"/>
      <c r="W46" s="107"/>
      <c r="X46" s="118"/>
      <c r="Y46" s="10"/>
      <c r="Z46" s="10"/>
      <c r="AA46" s="10"/>
    </row>
    <row r="47" spans="1:29" ht="20.100000000000001" customHeight="1">
      <c r="A47" s="10"/>
      <c r="B47" s="19"/>
      <c r="C47" s="26" t="s">
        <v>150</v>
      </c>
      <c r="D47" s="26"/>
      <c r="E47" s="26"/>
      <c r="F47" s="26"/>
      <c r="G47" s="26"/>
      <c r="H47" s="26"/>
      <c r="I47" s="26"/>
      <c r="J47" s="26"/>
      <c r="K47" s="26"/>
      <c r="L47" s="43"/>
      <c r="M47" s="58"/>
      <c r="N47" s="74"/>
      <c r="O47" s="74"/>
      <c r="P47" s="74"/>
      <c r="Q47" s="74"/>
      <c r="R47" s="74"/>
      <c r="S47" s="74"/>
      <c r="T47" s="74"/>
      <c r="U47" s="74"/>
      <c r="V47" s="74"/>
      <c r="W47" s="108"/>
      <c r="X47" s="119"/>
      <c r="Y47" s="10"/>
      <c r="Z47" s="10"/>
      <c r="AA47" s="10"/>
    </row>
    <row r="48" spans="1:29" ht="20.100000000000001"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8" ht="20.100000000000001" customHeight="1">
      <c r="A49" s="9" t="s">
        <v>70</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8" ht="20.100000000000001" customHeight="1">
      <c r="A50" s="10"/>
      <c r="B50" s="5" t="s">
        <v>277</v>
      </c>
      <c r="C50" s="10"/>
      <c r="D50" s="10"/>
      <c r="E50" s="10"/>
      <c r="F50" s="10"/>
      <c r="G50" s="10"/>
      <c r="H50" s="10"/>
      <c r="I50" s="10"/>
      <c r="J50" s="10"/>
      <c r="K50" s="10"/>
      <c r="L50" s="10"/>
      <c r="M50" s="10"/>
      <c r="N50" s="10"/>
      <c r="O50" s="10"/>
      <c r="P50" s="10"/>
      <c r="Q50" s="10"/>
      <c r="R50" s="10"/>
      <c r="S50" s="10"/>
      <c r="T50" s="10"/>
      <c r="U50" s="10"/>
      <c r="V50" s="10"/>
      <c r="W50" s="10"/>
      <c r="X50" s="120"/>
      <c r="Y50" s="10"/>
      <c r="Z50" s="10"/>
      <c r="AA50" s="10"/>
    </row>
    <row r="51" spans="1:28" ht="45" customHeight="1">
      <c r="A51" s="10"/>
      <c r="B51" s="20" t="s">
        <v>401</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141"/>
    </row>
    <row r="52" spans="1:28" ht="27" customHeight="1">
      <c r="A52" s="10"/>
      <c r="B52" s="21" t="s">
        <v>127</v>
      </c>
      <c r="C52" s="28" t="s">
        <v>128</v>
      </c>
      <c r="D52" s="28"/>
      <c r="E52" s="28"/>
      <c r="F52" s="28"/>
      <c r="G52" s="28"/>
      <c r="H52" s="28"/>
      <c r="I52" s="28"/>
      <c r="J52" s="28"/>
      <c r="K52" s="28"/>
      <c r="L52" s="44"/>
      <c r="M52" s="59" t="s">
        <v>135</v>
      </c>
      <c r="N52" s="28"/>
      <c r="O52" s="28"/>
      <c r="P52" s="28"/>
      <c r="Q52" s="44"/>
      <c r="R52" s="84" t="s">
        <v>12</v>
      </c>
      <c r="S52" s="88"/>
      <c r="T52" s="88"/>
      <c r="U52" s="88"/>
      <c r="V52" s="88"/>
      <c r="W52" s="109"/>
      <c r="X52" s="21" t="s">
        <v>136</v>
      </c>
      <c r="Y52" s="21" t="s">
        <v>93</v>
      </c>
      <c r="Z52" s="126" t="s">
        <v>331</v>
      </c>
      <c r="AA52" s="133" t="s">
        <v>346</v>
      </c>
      <c r="AB52" s="142"/>
    </row>
    <row r="53" spans="1:28" ht="32.25" customHeight="1">
      <c r="A53" s="10"/>
      <c r="B53" s="22"/>
      <c r="C53" s="29"/>
      <c r="D53" s="29"/>
      <c r="E53" s="29"/>
      <c r="F53" s="29"/>
      <c r="G53" s="29"/>
      <c r="H53" s="29"/>
      <c r="I53" s="29"/>
      <c r="J53" s="29"/>
      <c r="K53" s="29"/>
      <c r="L53" s="45"/>
      <c r="M53" s="60"/>
      <c r="N53" s="29"/>
      <c r="O53" s="29"/>
      <c r="P53" s="29"/>
      <c r="Q53" s="45"/>
      <c r="R53" s="85" t="s">
        <v>177</v>
      </c>
      <c r="S53" s="89"/>
      <c r="T53" s="89"/>
      <c r="U53" s="89"/>
      <c r="V53" s="89"/>
      <c r="W53" s="89" t="s">
        <v>178</v>
      </c>
      <c r="X53" s="121"/>
      <c r="Y53" s="121"/>
      <c r="Z53" s="127"/>
      <c r="AA53" s="134"/>
      <c r="AB53" s="142"/>
    </row>
    <row r="54" spans="1:28" ht="37.5" customHeight="1">
      <c r="A54" s="10"/>
      <c r="B54" s="12">
        <v>1</v>
      </c>
      <c r="C54" s="30"/>
      <c r="D54" s="37"/>
      <c r="E54" s="37"/>
      <c r="F54" s="37"/>
      <c r="G54" s="37"/>
      <c r="H54" s="37"/>
      <c r="I54" s="37"/>
      <c r="J54" s="37"/>
      <c r="K54" s="37"/>
      <c r="L54" s="46"/>
      <c r="M54" s="61"/>
      <c r="N54" s="75"/>
      <c r="O54" s="75"/>
      <c r="P54" s="75"/>
      <c r="Q54" s="80"/>
      <c r="R54" s="86"/>
      <c r="S54" s="90"/>
      <c r="T54" s="90"/>
      <c r="U54" s="90"/>
      <c r="V54" s="97"/>
      <c r="W54" s="110"/>
      <c r="X54" s="122"/>
      <c r="Y54" s="125"/>
      <c r="Z54" s="128"/>
      <c r="AA54" s="135"/>
      <c r="AB54" s="143"/>
    </row>
    <row r="55" spans="1:28" ht="37.5" customHeight="1">
      <c r="A55" s="10"/>
      <c r="B55" s="12">
        <f t="shared" ref="B55:B118" si="0">B54+1</f>
        <v>2</v>
      </c>
      <c r="C55" s="31"/>
      <c r="D55" s="38"/>
      <c r="E55" s="38"/>
      <c r="F55" s="38"/>
      <c r="G55" s="38"/>
      <c r="H55" s="38"/>
      <c r="I55" s="38"/>
      <c r="J55" s="38"/>
      <c r="K55" s="38"/>
      <c r="L55" s="47"/>
      <c r="M55" s="62"/>
      <c r="N55" s="76"/>
      <c r="O55" s="76"/>
      <c r="P55" s="76"/>
      <c r="Q55" s="81"/>
      <c r="R55" s="64"/>
      <c r="S55" s="78"/>
      <c r="T55" s="78"/>
      <c r="U55" s="78"/>
      <c r="V55" s="83"/>
      <c r="W55" s="111"/>
      <c r="X55" s="123"/>
      <c r="Y55" s="123"/>
      <c r="Z55" s="129"/>
      <c r="AA55" s="136"/>
      <c r="AB55" s="143"/>
    </row>
    <row r="56" spans="1:28" ht="37.5" customHeight="1">
      <c r="A56" s="10"/>
      <c r="B56" s="12">
        <f t="shared" si="0"/>
        <v>3</v>
      </c>
      <c r="C56" s="31"/>
      <c r="D56" s="38"/>
      <c r="E56" s="38"/>
      <c r="F56" s="38"/>
      <c r="G56" s="38"/>
      <c r="H56" s="38"/>
      <c r="I56" s="38"/>
      <c r="J56" s="38"/>
      <c r="K56" s="38"/>
      <c r="L56" s="47"/>
      <c r="M56" s="63"/>
      <c r="N56" s="77"/>
      <c r="O56" s="77"/>
      <c r="P56" s="77"/>
      <c r="Q56" s="82"/>
      <c r="R56" s="64"/>
      <c r="S56" s="78"/>
      <c r="T56" s="78"/>
      <c r="U56" s="78"/>
      <c r="V56" s="83"/>
      <c r="W56" s="65"/>
      <c r="X56" s="123"/>
      <c r="Y56" s="123"/>
      <c r="Z56" s="130"/>
      <c r="AA56" s="137"/>
      <c r="AB56" s="143"/>
    </row>
    <row r="57" spans="1:28" ht="37.5" customHeight="1">
      <c r="A57" s="10"/>
      <c r="B57" s="12">
        <f t="shared" si="0"/>
        <v>4</v>
      </c>
      <c r="C57" s="31"/>
      <c r="D57" s="38"/>
      <c r="E57" s="38"/>
      <c r="F57" s="38"/>
      <c r="G57" s="38"/>
      <c r="H57" s="38"/>
      <c r="I57" s="38"/>
      <c r="J57" s="38"/>
      <c r="K57" s="38"/>
      <c r="L57" s="47"/>
      <c r="M57" s="64"/>
      <c r="N57" s="78"/>
      <c r="O57" s="78"/>
      <c r="P57" s="78"/>
      <c r="Q57" s="83"/>
      <c r="R57" s="64"/>
      <c r="S57" s="78"/>
      <c r="T57" s="78"/>
      <c r="U57" s="78"/>
      <c r="V57" s="83"/>
      <c r="W57" s="65"/>
      <c r="X57" s="123"/>
      <c r="Y57" s="123"/>
      <c r="Z57" s="130"/>
      <c r="AA57" s="137"/>
      <c r="AB57" s="143"/>
    </row>
    <row r="58" spans="1:28" ht="37.5" customHeight="1">
      <c r="A58" s="10"/>
      <c r="B58" s="12">
        <f t="shared" si="0"/>
        <v>5</v>
      </c>
      <c r="C58" s="31"/>
      <c r="D58" s="38"/>
      <c r="E58" s="38"/>
      <c r="F58" s="38"/>
      <c r="G58" s="38"/>
      <c r="H58" s="38"/>
      <c r="I58" s="38"/>
      <c r="J58" s="38"/>
      <c r="K58" s="38"/>
      <c r="L58" s="47"/>
      <c r="M58" s="64"/>
      <c r="N58" s="78"/>
      <c r="O58" s="78"/>
      <c r="P58" s="78"/>
      <c r="Q58" s="83"/>
      <c r="R58" s="64"/>
      <c r="S58" s="78"/>
      <c r="T58" s="78"/>
      <c r="U58" s="78"/>
      <c r="V58" s="83"/>
      <c r="W58" s="65"/>
      <c r="X58" s="123"/>
      <c r="Y58" s="123"/>
      <c r="Z58" s="130"/>
      <c r="AA58" s="137"/>
      <c r="AB58" s="143"/>
    </row>
    <row r="59" spans="1:28" ht="37.5" customHeight="1">
      <c r="A59" s="10"/>
      <c r="B59" s="12">
        <f t="shared" si="0"/>
        <v>6</v>
      </c>
      <c r="C59" s="31"/>
      <c r="D59" s="38"/>
      <c r="E59" s="38"/>
      <c r="F59" s="38"/>
      <c r="G59" s="38"/>
      <c r="H59" s="38"/>
      <c r="I59" s="38"/>
      <c r="J59" s="38"/>
      <c r="K59" s="38"/>
      <c r="L59" s="47"/>
      <c r="M59" s="64"/>
      <c r="N59" s="78"/>
      <c r="O59" s="78"/>
      <c r="P59" s="78"/>
      <c r="Q59" s="83"/>
      <c r="R59" s="64"/>
      <c r="S59" s="78"/>
      <c r="T59" s="78"/>
      <c r="U59" s="78"/>
      <c r="V59" s="83"/>
      <c r="W59" s="65"/>
      <c r="X59" s="123"/>
      <c r="Y59" s="123"/>
      <c r="Z59" s="130"/>
      <c r="AA59" s="137"/>
      <c r="AB59" s="143"/>
    </row>
    <row r="60" spans="1:28" ht="37.5" customHeight="1">
      <c r="A60" s="10"/>
      <c r="B60" s="12">
        <f t="shared" si="0"/>
        <v>7</v>
      </c>
      <c r="C60" s="32"/>
      <c r="D60" s="39"/>
      <c r="E60" s="39"/>
      <c r="F60" s="39"/>
      <c r="G60" s="39"/>
      <c r="H60" s="39"/>
      <c r="I60" s="39"/>
      <c r="J60" s="39"/>
      <c r="K60" s="39"/>
      <c r="L60" s="48"/>
      <c r="M60" s="64"/>
      <c r="N60" s="78"/>
      <c r="O60" s="78"/>
      <c r="P60" s="78"/>
      <c r="Q60" s="83"/>
      <c r="R60" s="64"/>
      <c r="S60" s="78"/>
      <c r="T60" s="78"/>
      <c r="U60" s="78"/>
      <c r="V60" s="83"/>
      <c r="W60" s="65"/>
      <c r="X60" s="123"/>
      <c r="Y60" s="123"/>
      <c r="Z60" s="131"/>
      <c r="AA60" s="138"/>
      <c r="AB60" s="143"/>
    </row>
    <row r="61" spans="1:28" ht="37.5" customHeight="1">
      <c r="A61" s="10"/>
      <c r="B61" s="12">
        <f t="shared" si="0"/>
        <v>8</v>
      </c>
      <c r="C61" s="32"/>
      <c r="D61" s="39"/>
      <c r="E61" s="39"/>
      <c r="F61" s="39"/>
      <c r="G61" s="39"/>
      <c r="H61" s="39"/>
      <c r="I61" s="39"/>
      <c r="J61" s="39"/>
      <c r="K61" s="39"/>
      <c r="L61" s="48"/>
      <c r="M61" s="65"/>
      <c r="N61" s="65"/>
      <c r="O61" s="65"/>
      <c r="P61" s="65"/>
      <c r="Q61" s="65"/>
      <c r="R61" s="64"/>
      <c r="S61" s="78"/>
      <c r="T61" s="78"/>
      <c r="U61" s="78"/>
      <c r="V61" s="83"/>
      <c r="W61" s="65"/>
      <c r="X61" s="123"/>
      <c r="Y61" s="123"/>
      <c r="Z61" s="131"/>
      <c r="AA61" s="138"/>
      <c r="AB61" s="144"/>
    </row>
    <row r="62" spans="1:28" ht="37.5" customHeight="1">
      <c r="A62" s="10"/>
      <c r="B62" s="12">
        <f t="shared" si="0"/>
        <v>9</v>
      </c>
      <c r="C62" s="32"/>
      <c r="D62" s="39"/>
      <c r="E62" s="39"/>
      <c r="F62" s="39"/>
      <c r="G62" s="39"/>
      <c r="H62" s="39"/>
      <c r="I62" s="39"/>
      <c r="J62" s="39"/>
      <c r="K62" s="39"/>
      <c r="L62" s="48"/>
      <c r="M62" s="65"/>
      <c r="N62" s="65"/>
      <c r="O62" s="65"/>
      <c r="P62" s="65"/>
      <c r="Q62" s="65"/>
      <c r="R62" s="64"/>
      <c r="S62" s="78"/>
      <c r="T62" s="78"/>
      <c r="U62" s="78"/>
      <c r="V62" s="83"/>
      <c r="W62" s="65"/>
      <c r="X62" s="123"/>
      <c r="Y62" s="123"/>
      <c r="Z62" s="131"/>
      <c r="AA62" s="138"/>
      <c r="AB62" s="144"/>
    </row>
    <row r="63" spans="1:28" ht="37.5" customHeight="1">
      <c r="A63" s="10"/>
      <c r="B63" s="12">
        <f t="shared" si="0"/>
        <v>10</v>
      </c>
      <c r="C63" s="32"/>
      <c r="D63" s="39"/>
      <c r="E63" s="39"/>
      <c r="F63" s="39"/>
      <c r="G63" s="39"/>
      <c r="H63" s="39"/>
      <c r="I63" s="39"/>
      <c r="J63" s="39"/>
      <c r="K63" s="39"/>
      <c r="L63" s="48"/>
      <c r="M63" s="65"/>
      <c r="N63" s="65"/>
      <c r="O63" s="65"/>
      <c r="P63" s="65"/>
      <c r="Q63" s="65"/>
      <c r="R63" s="64"/>
      <c r="S63" s="78"/>
      <c r="T63" s="78"/>
      <c r="U63" s="78"/>
      <c r="V63" s="83"/>
      <c r="W63" s="65"/>
      <c r="X63" s="123"/>
      <c r="Y63" s="123"/>
      <c r="Z63" s="131"/>
      <c r="AA63" s="138"/>
      <c r="AB63" s="144"/>
    </row>
    <row r="64" spans="1:28" ht="37.5" customHeight="1">
      <c r="A64" s="10"/>
      <c r="B64" s="12">
        <f t="shared" si="0"/>
        <v>11</v>
      </c>
      <c r="C64" s="32"/>
      <c r="D64" s="39"/>
      <c r="E64" s="39"/>
      <c r="F64" s="39"/>
      <c r="G64" s="39"/>
      <c r="H64" s="39"/>
      <c r="I64" s="39"/>
      <c r="J64" s="39"/>
      <c r="K64" s="39"/>
      <c r="L64" s="48"/>
      <c r="M64" s="65"/>
      <c r="N64" s="65"/>
      <c r="O64" s="65"/>
      <c r="P64" s="65"/>
      <c r="Q64" s="65"/>
      <c r="R64" s="64"/>
      <c r="S64" s="78"/>
      <c r="T64" s="78"/>
      <c r="U64" s="78"/>
      <c r="V64" s="83"/>
      <c r="W64" s="65"/>
      <c r="X64" s="123"/>
      <c r="Y64" s="123"/>
      <c r="Z64" s="131"/>
      <c r="AA64" s="138"/>
      <c r="AB64" s="144"/>
    </row>
    <row r="65" spans="1:28" ht="37.5" customHeight="1">
      <c r="A65" s="10"/>
      <c r="B65" s="12">
        <f t="shared" si="0"/>
        <v>12</v>
      </c>
      <c r="C65" s="32"/>
      <c r="D65" s="39"/>
      <c r="E65" s="39"/>
      <c r="F65" s="39"/>
      <c r="G65" s="39"/>
      <c r="H65" s="39"/>
      <c r="I65" s="39"/>
      <c r="J65" s="39"/>
      <c r="K65" s="39"/>
      <c r="L65" s="48"/>
      <c r="M65" s="65"/>
      <c r="N65" s="65"/>
      <c r="O65" s="65"/>
      <c r="P65" s="65"/>
      <c r="Q65" s="65"/>
      <c r="R65" s="64"/>
      <c r="S65" s="78"/>
      <c r="T65" s="78"/>
      <c r="U65" s="78"/>
      <c r="V65" s="83"/>
      <c r="W65" s="65"/>
      <c r="X65" s="123"/>
      <c r="Y65" s="123"/>
      <c r="Z65" s="131"/>
      <c r="AA65" s="138"/>
      <c r="AB65" s="144"/>
    </row>
    <row r="66" spans="1:28" ht="37.5" customHeight="1">
      <c r="A66" s="10"/>
      <c r="B66" s="12">
        <f t="shared" si="0"/>
        <v>13</v>
      </c>
      <c r="C66" s="32"/>
      <c r="D66" s="39"/>
      <c r="E66" s="39"/>
      <c r="F66" s="39"/>
      <c r="G66" s="39"/>
      <c r="H66" s="39"/>
      <c r="I66" s="39"/>
      <c r="J66" s="39"/>
      <c r="K66" s="39"/>
      <c r="L66" s="48"/>
      <c r="M66" s="65"/>
      <c r="N66" s="65"/>
      <c r="O66" s="65"/>
      <c r="P66" s="65"/>
      <c r="Q66" s="65"/>
      <c r="R66" s="64"/>
      <c r="S66" s="78"/>
      <c r="T66" s="78"/>
      <c r="U66" s="78"/>
      <c r="V66" s="83"/>
      <c r="W66" s="65"/>
      <c r="X66" s="123"/>
      <c r="Y66" s="123"/>
      <c r="Z66" s="131"/>
      <c r="AA66" s="138"/>
      <c r="AB66" s="144"/>
    </row>
    <row r="67" spans="1:28" ht="37.5" customHeight="1">
      <c r="A67" s="10"/>
      <c r="B67" s="12">
        <f t="shared" si="0"/>
        <v>14</v>
      </c>
      <c r="C67" s="32"/>
      <c r="D67" s="39"/>
      <c r="E67" s="39"/>
      <c r="F67" s="39"/>
      <c r="G67" s="39"/>
      <c r="H67" s="39"/>
      <c r="I67" s="39"/>
      <c r="J67" s="39"/>
      <c r="K67" s="39"/>
      <c r="L67" s="48"/>
      <c r="M67" s="65"/>
      <c r="N67" s="65"/>
      <c r="O67" s="65"/>
      <c r="P67" s="65"/>
      <c r="Q67" s="65"/>
      <c r="R67" s="64"/>
      <c r="S67" s="78"/>
      <c r="T67" s="78"/>
      <c r="U67" s="78"/>
      <c r="V67" s="83"/>
      <c r="W67" s="65"/>
      <c r="X67" s="123"/>
      <c r="Y67" s="123"/>
      <c r="Z67" s="131"/>
      <c r="AA67" s="138"/>
      <c r="AB67" s="144"/>
    </row>
    <row r="68" spans="1:28" ht="37.5" customHeight="1">
      <c r="A68" s="10"/>
      <c r="B68" s="12">
        <f t="shared" si="0"/>
        <v>15</v>
      </c>
      <c r="C68" s="32"/>
      <c r="D68" s="39"/>
      <c r="E68" s="39"/>
      <c r="F68" s="39"/>
      <c r="G68" s="39"/>
      <c r="H68" s="39"/>
      <c r="I68" s="39"/>
      <c r="J68" s="39"/>
      <c r="K68" s="39"/>
      <c r="L68" s="48"/>
      <c r="M68" s="65"/>
      <c r="N68" s="65"/>
      <c r="O68" s="65"/>
      <c r="P68" s="65"/>
      <c r="Q68" s="65"/>
      <c r="R68" s="64"/>
      <c r="S68" s="78"/>
      <c r="T68" s="78"/>
      <c r="U68" s="78"/>
      <c r="V68" s="83"/>
      <c r="W68" s="65"/>
      <c r="X68" s="123"/>
      <c r="Y68" s="123"/>
      <c r="Z68" s="131"/>
      <c r="AA68" s="138"/>
      <c r="AB68" s="144"/>
    </row>
    <row r="69" spans="1:28" ht="37.5" customHeight="1">
      <c r="A69" s="10"/>
      <c r="B69" s="12">
        <f t="shared" si="0"/>
        <v>16</v>
      </c>
      <c r="C69" s="33"/>
      <c r="D69" s="40"/>
      <c r="E69" s="40"/>
      <c r="F69" s="40"/>
      <c r="G69" s="40"/>
      <c r="H69" s="40"/>
      <c r="I69" s="40"/>
      <c r="J69" s="40"/>
      <c r="K69" s="40"/>
      <c r="L69" s="49"/>
      <c r="M69" s="65"/>
      <c r="N69" s="65"/>
      <c r="O69" s="65"/>
      <c r="P69" s="65"/>
      <c r="Q69" s="65"/>
      <c r="R69" s="64"/>
      <c r="S69" s="78"/>
      <c r="T69" s="78"/>
      <c r="U69" s="78"/>
      <c r="V69" s="83"/>
      <c r="W69" s="65"/>
      <c r="X69" s="123"/>
      <c r="Y69" s="123"/>
      <c r="Z69" s="131"/>
      <c r="AA69" s="138"/>
      <c r="AB69" s="144"/>
    </row>
    <row r="70" spans="1:28" ht="37.5" customHeight="1">
      <c r="A70" s="10"/>
      <c r="B70" s="12">
        <f t="shared" si="0"/>
        <v>17</v>
      </c>
      <c r="C70" s="33"/>
      <c r="D70" s="40"/>
      <c r="E70" s="40"/>
      <c r="F70" s="40"/>
      <c r="G70" s="40"/>
      <c r="H70" s="40"/>
      <c r="I70" s="40"/>
      <c r="J70" s="40"/>
      <c r="K70" s="40"/>
      <c r="L70" s="49"/>
      <c r="M70" s="65"/>
      <c r="N70" s="65"/>
      <c r="O70" s="65"/>
      <c r="P70" s="65"/>
      <c r="Q70" s="65"/>
      <c r="R70" s="64"/>
      <c r="S70" s="78"/>
      <c r="T70" s="78"/>
      <c r="U70" s="78"/>
      <c r="V70" s="83"/>
      <c r="W70" s="65"/>
      <c r="X70" s="123"/>
      <c r="Y70" s="123"/>
      <c r="Z70" s="131"/>
      <c r="AA70" s="138"/>
      <c r="AB70" s="144"/>
    </row>
    <row r="71" spans="1:28" ht="37.5" customHeight="1">
      <c r="A71" s="10"/>
      <c r="B71" s="12">
        <f t="shared" si="0"/>
        <v>18</v>
      </c>
      <c r="C71" s="32"/>
      <c r="D71" s="39"/>
      <c r="E71" s="39"/>
      <c r="F71" s="39"/>
      <c r="G71" s="39"/>
      <c r="H71" s="39"/>
      <c r="I71" s="39"/>
      <c r="J71" s="39"/>
      <c r="K71" s="39"/>
      <c r="L71" s="48"/>
      <c r="M71" s="65"/>
      <c r="N71" s="65"/>
      <c r="O71" s="65"/>
      <c r="P71" s="65"/>
      <c r="Q71" s="65"/>
      <c r="R71" s="64"/>
      <c r="S71" s="78"/>
      <c r="T71" s="78"/>
      <c r="U71" s="78"/>
      <c r="V71" s="83"/>
      <c r="W71" s="65"/>
      <c r="X71" s="123"/>
      <c r="Y71" s="123"/>
      <c r="Z71" s="131"/>
      <c r="AA71" s="138"/>
      <c r="AB71" s="144"/>
    </row>
    <row r="72" spans="1:28" ht="37.5" customHeight="1">
      <c r="A72" s="10"/>
      <c r="B72" s="12">
        <f t="shared" si="0"/>
        <v>19</v>
      </c>
      <c r="C72" s="32"/>
      <c r="D72" s="39"/>
      <c r="E72" s="39"/>
      <c r="F72" s="39"/>
      <c r="G72" s="39"/>
      <c r="H72" s="39"/>
      <c r="I72" s="39"/>
      <c r="J72" s="39"/>
      <c r="K72" s="39"/>
      <c r="L72" s="48"/>
      <c r="M72" s="65"/>
      <c r="N72" s="65"/>
      <c r="O72" s="65"/>
      <c r="P72" s="65"/>
      <c r="Q72" s="65"/>
      <c r="R72" s="64"/>
      <c r="S72" s="78"/>
      <c r="T72" s="78"/>
      <c r="U72" s="78"/>
      <c r="V72" s="83"/>
      <c r="W72" s="65"/>
      <c r="X72" s="123"/>
      <c r="Y72" s="123"/>
      <c r="Z72" s="131"/>
      <c r="AA72" s="138"/>
      <c r="AB72" s="144"/>
    </row>
    <row r="73" spans="1:28" ht="37.5" customHeight="1">
      <c r="A73" s="10"/>
      <c r="B73" s="12">
        <f t="shared" si="0"/>
        <v>20</v>
      </c>
      <c r="C73" s="32"/>
      <c r="D73" s="39"/>
      <c r="E73" s="39"/>
      <c r="F73" s="39"/>
      <c r="G73" s="39"/>
      <c r="H73" s="39"/>
      <c r="I73" s="39"/>
      <c r="J73" s="39"/>
      <c r="K73" s="39"/>
      <c r="L73" s="48"/>
      <c r="M73" s="65"/>
      <c r="N73" s="65"/>
      <c r="O73" s="65"/>
      <c r="P73" s="65"/>
      <c r="Q73" s="65"/>
      <c r="R73" s="64"/>
      <c r="S73" s="78"/>
      <c r="T73" s="78"/>
      <c r="U73" s="78"/>
      <c r="V73" s="83"/>
      <c r="W73" s="65"/>
      <c r="X73" s="123"/>
      <c r="Y73" s="123"/>
      <c r="Z73" s="131"/>
      <c r="AA73" s="138"/>
      <c r="AB73" s="144"/>
    </row>
    <row r="74" spans="1:28" ht="37.5" customHeight="1">
      <c r="A74" s="10"/>
      <c r="B74" s="12">
        <f t="shared" si="0"/>
        <v>21</v>
      </c>
      <c r="C74" s="32"/>
      <c r="D74" s="39"/>
      <c r="E74" s="39"/>
      <c r="F74" s="39"/>
      <c r="G74" s="39"/>
      <c r="H74" s="39"/>
      <c r="I74" s="39"/>
      <c r="J74" s="39"/>
      <c r="K74" s="39"/>
      <c r="L74" s="48"/>
      <c r="M74" s="65"/>
      <c r="N74" s="65"/>
      <c r="O74" s="65"/>
      <c r="P74" s="65"/>
      <c r="Q74" s="65"/>
      <c r="R74" s="64"/>
      <c r="S74" s="78"/>
      <c r="T74" s="78"/>
      <c r="U74" s="78"/>
      <c r="V74" s="83"/>
      <c r="W74" s="65"/>
      <c r="X74" s="123"/>
      <c r="Y74" s="123"/>
      <c r="Z74" s="131"/>
      <c r="AA74" s="138"/>
      <c r="AB74" s="144"/>
    </row>
    <row r="75" spans="1:28" ht="37.5" customHeight="1">
      <c r="A75" s="10"/>
      <c r="B75" s="12">
        <f t="shared" si="0"/>
        <v>22</v>
      </c>
      <c r="C75" s="32"/>
      <c r="D75" s="39"/>
      <c r="E75" s="39"/>
      <c r="F75" s="39"/>
      <c r="G75" s="39"/>
      <c r="H75" s="39"/>
      <c r="I75" s="39"/>
      <c r="J75" s="39"/>
      <c r="K75" s="39"/>
      <c r="L75" s="48"/>
      <c r="M75" s="65"/>
      <c r="N75" s="65"/>
      <c r="O75" s="65"/>
      <c r="P75" s="65"/>
      <c r="Q75" s="65"/>
      <c r="R75" s="64"/>
      <c r="S75" s="78"/>
      <c r="T75" s="78"/>
      <c r="U75" s="78"/>
      <c r="V75" s="83"/>
      <c r="W75" s="65"/>
      <c r="X75" s="123"/>
      <c r="Y75" s="123"/>
      <c r="Z75" s="131"/>
      <c r="AA75" s="138"/>
      <c r="AB75" s="144"/>
    </row>
    <row r="76" spans="1:28" ht="37.5" customHeight="1">
      <c r="A76" s="10"/>
      <c r="B76" s="12">
        <f t="shared" si="0"/>
        <v>23</v>
      </c>
      <c r="C76" s="32"/>
      <c r="D76" s="39"/>
      <c r="E76" s="39"/>
      <c r="F76" s="39"/>
      <c r="G76" s="39"/>
      <c r="H76" s="39"/>
      <c r="I76" s="39"/>
      <c r="J76" s="39"/>
      <c r="K76" s="39"/>
      <c r="L76" s="48"/>
      <c r="M76" s="65"/>
      <c r="N76" s="65"/>
      <c r="O76" s="65"/>
      <c r="P76" s="65"/>
      <c r="Q76" s="65"/>
      <c r="R76" s="64"/>
      <c r="S76" s="78"/>
      <c r="T76" s="78"/>
      <c r="U76" s="78"/>
      <c r="V76" s="83"/>
      <c r="W76" s="65"/>
      <c r="X76" s="123"/>
      <c r="Y76" s="123"/>
      <c r="Z76" s="131"/>
      <c r="AA76" s="138"/>
      <c r="AB76" s="144"/>
    </row>
    <row r="77" spans="1:28" ht="37.5" customHeight="1">
      <c r="A77" s="10"/>
      <c r="B77" s="12">
        <f t="shared" si="0"/>
        <v>24</v>
      </c>
      <c r="C77" s="32"/>
      <c r="D77" s="39"/>
      <c r="E77" s="39"/>
      <c r="F77" s="39"/>
      <c r="G77" s="39"/>
      <c r="H77" s="39"/>
      <c r="I77" s="39"/>
      <c r="J77" s="39"/>
      <c r="K77" s="39"/>
      <c r="L77" s="48"/>
      <c r="M77" s="65"/>
      <c r="N77" s="65"/>
      <c r="O77" s="65"/>
      <c r="P77" s="65"/>
      <c r="Q77" s="65"/>
      <c r="R77" s="64"/>
      <c r="S77" s="78"/>
      <c r="T77" s="78"/>
      <c r="U77" s="78"/>
      <c r="V77" s="83"/>
      <c r="W77" s="65"/>
      <c r="X77" s="123"/>
      <c r="Y77" s="123"/>
      <c r="Z77" s="131"/>
      <c r="AA77" s="138"/>
      <c r="AB77" s="144"/>
    </row>
    <row r="78" spans="1:28" ht="37.5" customHeight="1">
      <c r="A78" s="10"/>
      <c r="B78" s="12">
        <f t="shared" si="0"/>
        <v>25</v>
      </c>
      <c r="C78" s="32"/>
      <c r="D78" s="39"/>
      <c r="E78" s="39"/>
      <c r="F78" s="39"/>
      <c r="G78" s="39"/>
      <c r="H78" s="39"/>
      <c r="I78" s="39"/>
      <c r="J78" s="39"/>
      <c r="K78" s="39"/>
      <c r="L78" s="48"/>
      <c r="M78" s="65"/>
      <c r="N78" s="65"/>
      <c r="O78" s="65"/>
      <c r="P78" s="65"/>
      <c r="Q78" s="65"/>
      <c r="R78" s="64"/>
      <c r="S78" s="78"/>
      <c r="T78" s="78"/>
      <c r="U78" s="78"/>
      <c r="V78" s="83"/>
      <c r="W78" s="65"/>
      <c r="X78" s="123"/>
      <c r="Y78" s="123"/>
      <c r="Z78" s="131"/>
      <c r="AA78" s="139"/>
      <c r="AB78" s="144"/>
    </row>
    <row r="79" spans="1:28" ht="37.5" customHeight="1">
      <c r="A79" s="10"/>
      <c r="B79" s="12">
        <f t="shared" si="0"/>
        <v>26</v>
      </c>
      <c r="C79" s="32"/>
      <c r="D79" s="39"/>
      <c r="E79" s="39"/>
      <c r="F79" s="39"/>
      <c r="G79" s="39"/>
      <c r="H79" s="39"/>
      <c r="I79" s="39"/>
      <c r="J79" s="39"/>
      <c r="K79" s="39"/>
      <c r="L79" s="48"/>
      <c r="M79" s="65"/>
      <c r="N79" s="65"/>
      <c r="O79" s="65"/>
      <c r="P79" s="65"/>
      <c r="Q79" s="65"/>
      <c r="R79" s="64"/>
      <c r="S79" s="78"/>
      <c r="T79" s="78"/>
      <c r="U79" s="78"/>
      <c r="V79" s="83"/>
      <c r="W79" s="65"/>
      <c r="X79" s="123"/>
      <c r="Y79" s="123"/>
      <c r="Z79" s="131"/>
      <c r="AA79" s="139"/>
      <c r="AB79" s="144"/>
    </row>
    <row r="80" spans="1:28" ht="37.5" customHeight="1">
      <c r="A80" s="10"/>
      <c r="B80" s="12">
        <f t="shared" si="0"/>
        <v>27</v>
      </c>
      <c r="C80" s="32"/>
      <c r="D80" s="39"/>
      <c r="E80" s="39"/>
      <c r="F80" s="39"/>
      <c r="G80" s="39"/>
      <c r="H80" s="39"/>
      <c r="I80" s="39"/>
      <c r="J80" s="39"/>
      <c r="K80" s="39"/>
      <c r="L80" s="48"/>
      <c r="M80" s="65"/>
      <c r="N80" s="65"/>
      <c r="O80" s="65"/>
      <c r="P80" s="65"/>
      <c r="Q80" s="65"/>
      <c r="R80" s="64"/>
      <c r="S80" s="78"/>
      <c r="T80" s="78"/>
      <c r="U80" s="78"/>
      <c r="V80" s="83"/>
      <c r="W80" s="65"/>
      <c r="X80" s="123"/>
      <c r="Y80" s="123"/>
      <c r="Z80" s="131"/>
      <c r="AA80" s="139"/>
      <c r="AB80" s="144"/>
    </row>
    <row r="81" spans="1:28" ht="37.5" customHeight="1">
      <c r="A81" s="10"/>
      <c r="B81" s="12">
        <f t="shared" si="0"/>
        <v>28</v>
      </c>
      <c r="C81" s="32"/>
      <c r="D81" s="39"/>
      <c r="E81" s="39"/>
      <c r="F81" s="39"/>
      <c r="G81" s="39"/>
      <c r="H81" s="39"/>
      <c r="I81" s="39"/>
      <c r="J81" s="39"/>
      <c r="K81" s="39"/>
      <c r="L81" s="48"/>
      <c r="M81" s="65"/>
      <c r="N81" s="65"/>
      <c r="O81" s="65"/>
      <c r="P81" s="65"/>
      <c r="Q81" s="65"/>
      <c r="R81" s="64"/>
      <c r="S81" s="78"/>
      <c r="T81" s="78"/>
      <c r="U81" s="78"/>
      <c r="V81" s="83"/>
      <c r="W81" s="65"/>
      <c r="X81" s="123"/>
      <c r="Y81" s="123"/>
      <c r="Z81" s="131"/>
      <c r="AA81" s="139"/>
      <c r="AB81" s="144"/>
    </row>
    <row r="82" spans="1:28" ht="37.5" customHeight="1">
      <c r="A82" s="10"/>
      <c r="B82" s="12">
        <f t="shared" si="0"/>
        <v>29</v>
      </c>
      <c r="C82" s="32"/>
      <c r="D82" s="39"/>
      <c r="E82" s="39"/>
      <c r="F82" s="39"/>
      <c r="G82" s="39"/>
      <c r="H82" s="39"/>
      <c r="I82" s="39"/>
      <c r="J82" s="39"/>
      <c r="K82" s="39"/>
      <c r="L82" s="48"/>
      <c r="M82" s="65"/>
      <c r="N82" s="65"/>
      <c r="O82" s="65"/>
      <c r="P82" s="65"/>
      <c r="Q82" s="65"/>
      <c r="R82" s="64"/>
      <c r="S82" s="78"/>
      <c r="T82" s="78"/>
      <c r="U82" s="78"/>
      <c r="V82" s="83"/>
      <c r="W82" s="65"/>
      <c r="X82" s="123"/>
      <c r="Y82" s="123"/>
      <c r="Z82" s="131"/>
      <c r="AA82" s="139"/>
      <c r="AB82" s="144"/>
    </row>
    <row r="83" spans="1:28" ht="37.5" customHeight="1">
      <c r="A83" s="10"/>
      <c r="B83" s="12">
        <f t="shared" si="0"/>
        <v>30</v>
      </c>
      <c r="C83" s="32"/>
      <c r="D83" s="39"/>
      <c r="E83" s="39"/>
      <c r="F83" s="39"/>
      <c r="G83" s="39"/>
      <c r="H83" s="39"/>
      <c r="I83" s="39"/>
      <c r="J83" s="39"/>
      <c r="K83" s="39"/>
      <c r="L83" s="48"/>
      <c r="M83" s="65"/>
      <c r="N83" s="65"/>
      <c r="O83" s="65"/>
      <c r="P83" s="65"/>
      <c r="Q83" s="65"/>
      <c r="R83" s="64"/>
      <c r="S83" s="78"/>
      <c r="T83" s="78"/>
      <c r="U83" s="78"/>
      <c r="V83" s="83"/>
      <c r="W83" s="65"/>
      <c r="X83" s="123"/>
      <c r="Y83" s="123"/>
      <c r="Z83" s="131"/>
      <c r="AA83" s="139"/>
      <c r="AB83" s="144"/>
    </row>
    <row r="84" spans="1:28" ht="37.5" customHeight="1">
      <c r="A84" s="10"/>
      <c r="B84" s="12">
        <f t="shared" si="0"/>
        <v>31</v>
      </c>
      <c r="C84" s="32"/>
      <c r="D84" s="39"/>
      <c r="E84" s="39"/>
      <c r="F84" s="39"/>
      <c r="G84" s="39"/>
      <c r="H84" s="39"/>
      <c r="I84" s="39"/>
      <c r="J84" s="39"/>
      <c r="K84" s="39"/>
      <c r="L84" s="48"/>
      <c r="M84" s="65"/>
      <c r="N84" s="65"/>
      <c r="O84" s="65"/>
      <c r="P84" s="65"/>
      <c r="Q84" s="65"/>
      <c r="R84" s="64"/>
      <c r="S84" s="78"/>
      <c r="T84" s="78"/>
      <c r="U84" s="78"/>
      <c r="V84" s="83"/>
      <c r="W84" s="65"/>
      <c r="X84" s="123"/>
      <c r="Y84" s="123"/>
      <c r="Z84" s="131"/>
      <c r="AA84" s="139"/>
      <c r="AB84" s="144"/>
    </row>
    <row r="85" spans="1:28" ht="37.5" customHeight="1">
      <c r="A85" s="10"/>
      <c r="B85" s="12">
        <f t="shared" si="0"/>
        <v>32</v>
      </c>
      <c r="C85" s="32"/>
      <c r="D85" s="39"/>
      <c r="E85" s="39"/>
      <c r="F85" s="39"/>
      <c r="G85" s="39"/>
      <c r="H85" s="39"/>
      <c r="I85" s="39"/>
      <c r="J85" s="39"/>
      <c r="K85" s="39"/>
      <c r="L85" s="48"/>
      <c r="M85" s="65"/>
      <c r="N85" s="65"/>
      <c r="O85" s="65"/>
      <c r="P85" s="65"/>
      <c r="Q85" s="65"/>
      <c r="R85" s="64"/>
      <c r="S85" s="78"/>
      <c r="T85" s="78"/>
      <c r="U85" s="78"/>
      <c r="V85" s="83"/>
      <c r="W85" s="65"/>
      <c r="X85" s="123"/>
      <c r="Y85" s="123"/>
      <c r="Z85" s="131"/>
      <c r="AA85" s="139"/>
      <c r="AB85" s="144"/>
    </row>
    <row r="86" spans="1:28" ht="37.5" customHeight="1">
      <c r="A86" s="10"/>
      <c r="B86" s="12">
        <f t="shared" si="0"/>
        <v>33</v>
      </c>
      <c r="C86" s="32"/>
      <c r="D86" s="39"/>
      <c r="E86" s="39"/>
      <c r="F86" s="39"/>
      <c r="G86" s="39"/>
      <c r="H86" s="39"/>
      <c r="I86" s="39"/>
      <c r="J86" s="39"/>
      <c r="K86" s="39"/>
      <c r="L86" s="48"/>
      <c r="M86" s="65"/>
      <c r="N86" s="65"/>
      <c r="O86" s="65"/>
      <c r="P86" s="65"/>
      <c r="Q86" s="65"/>
      <c r="R86" s="64"/>
      <c r="S86" s="78"/>
      <c r="T86" s="78"/>
      <c r="U86" s="78"/>
      <c r="V86" s="83"/>
      <c r="W86" s="65"/>
      <c r="X86" s="123"/>
      <c r="Y86" s="123"/>
      <c r="Z86" s="131"/>
      <c r="AA86" s="139"/>
      <c r="AB86" s="144"/>
    </row>
    <row r="87" spans="1:28" ht="37.5" customHeight="1">
      <c r="A87" s="10"/>
      <c r="B87" s="12">
        <f t="shared" si="0"/>
        <v>34</v>
      </c>
      <c r="C87" s="32"/>
      <c r="D87" s="39"/>
      <c r="E87" s="39"/>
      <c r="F87" s="39"/>
      <c r="G87" s="39"/>
      <c r="H87" s="39"/>
      <c r="I87" s="39"/>
      <c r="J87" s="39"/>
      <c r="K87" s="39"/>
      <c r="L87" s="48"/>
      <c r="M87" s="65"/>
      <c r="N87" s="65"/>
      <c r="O87" s="65"/>
      <c r="P87" s="65"/>
      <c r="Q87" s="65"/>
      <c r="R87" s="64"/>
      <c r="S87" s="78"/>
      <c r="T87" s="78"/>
      <c r="U87" s="78"/>
      <c r="V87" s="83"/>
      <c r="W87" s="65"/>
      <c r="X87" s="123"/>
      <c r="Y87" s="123"/>
      <c r="Z87" s="131"/>
      <c r="AA87" s="139"/>
      <c r="AB87" s="144"/>
    </row>
    <row r="88" spans="1:28" ht="37.5" customHeight="1">
      <c r="A88" s="10"/>
      <c r="B88" s="12">
        <f t="shared" si="0"/>
        <v>35</v>
      </c>
      <c r="C88" s="32"/>
      <c r="D88" s="39"/>
      <c r="E88" s="39"/>
      <c r="F88" s="39"/>
      <c r="G88" s="39"/>
      <c r="H88" s="39"/>
      <c r="I88" s="39"/>
      <c r="J88" s="39"/>
      <c r="K88" s="39"/>
      <c r="L88" s="48"/>
      <c r="M88" s="65"/>
      <c r="N88" s="65"/>
      <c r="O88" s="65"/>
      <c r="P88" s="65"/>
      <c r="Q88" s="65"/>
      <c r="R88" s="64"/>
      <c r="S88" s="78"/>
      <c r="T88" s="78"/>
      <c r="U88" s="78"/>
      <c r="V88" s="83"/>
      <c r="W88" s="65"/>
      <c r="X88" s="123"/>
      <c r="Y88" s="123"/>
      <c r="Z88" s="131"/>
      <c r="AA88" s="139"/>
      <c r="AB88" s="144"/>
    </row>
    <row r="89" spans="1:28" ht="37.5" customHeight="1">
      <c r="A89" s="10"/>
      <c r="B89" s="12">
        <f t="shared" si="0"/>
        <v>36</v>
      </c>
      <c r="C89" s="32"/>
      <c r="D89" s="39"/>
      <c r="E89" s="39"/>
      <c r="F89" s="39"/>
      <c r="G89" s="39"/>
      <c r="H89" s="39"/>
      <c r="I89" s="39"/>
      <c r="J89" s="39"/>
      <c r="K89" s="39"/>
      <c r="L89" s="48"/>
      <c r="M89" s="65"/>
      <c r="N89" s="65"/>
      <c r="O89" s="65"/>
      <c r="P89" s="65"/>
      <c r="Q89" s="65"/>
      <c r="R89" s="64"/>
      <c r="S89" s="78"/>
      <c r="T89" s="78"/>
      <c r="U89" s="78"/>
      <c r="V89" s="83"/>
      <c r="W89" s="65"/>
      <c r="X89" s="123"/>
      <c r="Y89" s="123"/>
      <c r="Z89" s="131"/>
      <c r="AA89" s="139"/>
      <c r="AB89" s="144"/>
    </row>
    <row r="90" spans="1:28" ht="37.5" customHeight="1">
      <c r="A90" s="10"/>
      <c r="B90" s="12">
        <f t="shared" si="0"/>
        <v>37</v>
      </c>
      <c r="C90" s="32"/>
      <c r="D90" s="39"/>
      <c r="E90" s="39"/>
      <c r="F90" s="39"/>
      <c r="G90" s="39"/>
      <c r="H90" s="39"/>
      <c r="I90" s="39"/>
      <c r="J90" s="39"/>
      <c r="K90" s="39"/>
      <c r="L90" s="48"/>
      <c r="M90" s="65"/>
      <c r="N90" s="65"/>
      <c r="O90" s="65"/>
      <c r="P90" s="65"/>
      <c r="Q90" s="65"/>
      <c r="R90" s="64"/>
      <c r="S90" s="78"/>
      <c r="T90" s="78"/>
      <c r="U90" s="78"/>
      <c r="V90" s="83"/>
      <c r="W90" s="65"/>
      <c r="X90" s="123"/>
      <c r="Y90" s="123"/>
      <c r="Z90" s="131"/>
      <c r="AA90" s="139"/>
      <c r="AB90" s="144"/>
    </row>
    <row r="91" spans="1:28" ht="37.5" customHeight="1">
      <c r="A91" s="10"/>
      <c r="B91" s="12">
        <f t="shared" si="0"/>
        <v>38</v>
      </c>
      <c r="C91" s="32"/>
      <c r="D91" s="39"/>
      <c r="E91" s="39"/>
      <c r="F91" s="39"/>
      <c r="G91" s="39"/>
      <c r="H91" s="39"/>
      <c r="I91" s="39"/>
      <c r="J91" s="39"/>
      <c r="K91" s="39"/>
      <c r="L91" s="48"/>
      <c r="M91" s="65"/>
      <c r="N91" s="65"/>
      <c r="O91" s="65"/>
      <c r="P91" s="65"/>
      <c r="Q91" s="65"/>
      <c r="R91" s="64"/>
      <c r="S91" s="78"/>
      <c r="T91" s="78"/>
      <c r="U91" s="78"/>
      <c r="V91" s="83"/>
      <c r="W91" s="65"/>
      <c r="X91" s="123"/>
      <c r="Y91" s="123"/>
      <c r="Z91" s="131"/>
      <c r="AA91" s="139"/>
      <c r="AB91" s="144"/>
    </row>
    <row r="92" spans="1:28" ht="37.5" customHeight="1">
      <c r="A92" s="10"/>
      <c r="B92" s="12">
        <f t="shared" si="0"/>
        <v>39</v>
      </c>
      <c r="C92" s="32"/>
      <c r="D92" s="39"/>
      <c r="E92" s="39"/>
      <c r="F92" s="39"/>
      <c r="G92" s="39"/>
      <c r="H92" s="39"/>
      <c r="I92" s="39"/>
      <c r="J92" s="39"/>
      <c r="K92" s="39"/>
      <c r="L92" s="48"/>
      <c r="M92" s="65"/>
      <c r="N92" s="65"/>
      <c r="O92" s="65"/>
      <c r="P92" s="65"/>
      <c r="Q92" s="65"/>
      <c r="R92" s="64"/>
      <c r="S92" s="78"/>
      <c r="T92" s="78"/>
      <c r="U92" s="78"/>
      <c r="V92" s="83"/>
      <c r="W92" s="65"/>
      <c r="X92" s="123"/>
      <c r="Y92" s="123"/>
      <c r="Z92" s="131"/>
      <c r="AA92" s="139"/>
      <c r="AB92" s="144"/>
    </row>
    <row r="93" spans="1:28" ht="37.5" customHeight="1">
      <c r="A93" s="10"/>
      <c r="B93" s="12">
        <f t="shared" si="0"/>
        <v>40</v>
      </c>
      <c r="C93" s="32"/>
      <c r="D93" s="39"/>
      <c r="E93" s="39"/>
      <c r="F93" s="39"/>
      <c r="G93" s="39"/>
      <c r="H93" s="39"/>
      <c r="I93" s="39"/>
      <c r="J93" s="39"/>
      <c r="K93" s="39"/>
      <c r="L93" s="48"/>
      <c r="M93" s="65"/>
      <c r="N93" s="65"/>
      <c r="O93" s="65"/>
      <c r="P93" s="65"/>
      <c r="Q93" s="65"/>
      <c r="R93" s="64"/>
      <c r="S93" s="78"/>
      <c r="T93" s="78"/>
      <c r="U93" s="78"/>
      <c r="V93" s="83"/>
      <c r="W93" s="65"/>
      <c r="X93" s="123"/>
      <c r="Y93" s="123"/>
      <c r="Z93" s="131"/>
      <c r="AA93" s="139"/>
      <c r="AB93" s="144"/>
    </row>
    <row r="94" spans="1:28" ht="37.5" customHeight="1">
      <c r="A94" s="10"/>
      <c r="B94" s="12">
        <f t="shared" si="0"/>
        <v>41</v>
      </c>
      <c r="C94" s="32"/>
      <c r="D94" s="39"/>
      <c r="E94" s="39"/>
      <c r="F94" s="39"/>
      <c r="G94" s="39"/>
      <c r="H94" s="39"/>
      <c r="I94" s="39"/>
      <c r="J94" s="39"/>
      <c r="K94" s="39"/>
      <c r="L94" s="48"/>
      <c r="M94" s="65"/>
      <c r="N94" s="65"/>
      <c r="O94" s="65"/>
      <c r="P94" s="65"/>
      <c r="Q94" s="65"/>
      <c r="R94" s="64"/>
      <c r="S94" s="78"/>
      <c r="T94" s="78"/>
      <c r="U94" s="78"/>
      <c r="V94" s="83"/>
      <c r="W94" s="65"/>
      <c r="X94" s="123"/>
      <c r="Y94" s="123"/>
      <c r="Z94" s="131"/>
      <c r="AA94" s="139"/>
      <c r="AB94" s="144"/>
    </row>
    <row r="95" spans="1:28" ht="37.5" customHeight="1">
      <c r="A95" s="10"/>
      <c r="B95" s="12">
        <f t="shared" si="0"/>
        <v>42</v>
      </c>
      <c r="C95" s="32"/>
      <c r="D95" s="39"/>
      <c r="E95" s="39"/>
      <c r="F95" s="39"/>
      <c r="G95" s="39"/>
      <c r="H95" s="39"/>
      <c r="I95" s="39"/>
      <c r="J95" s="39"/>
      <c r="K95" s="39"/>
      <c r="L95" s="48"/>
      <c r="M95" s="65"/>
      <c r="N95" s="65"/>
      <c r="O95" s="65"/>
      <c r="P95" s="65"/>
      <c r="Q95" s="65"/>
      <c r="R95" s="64"/>
      <c r="S95" s="78"/>
      <c r="T95" s="78"/>
      <c r="U95" s="78"/>
      <c r="V95" s="83"/>
      <c r="W95" s="65"/>
      <c r="X95" s="123"/>
      <c r="Y95" s="123"/>
      <c r="Z95" s="131"/>
      <c r="AA95" s="139"/>
      <c r="AB95" s="144"/>
    </row>
    <row r="96" spans="1:28" ht="37.5" customHeight="1">
      <c r="A96" s="10"/>
      <c r="B96" s="12">
        <f t="shared" si="0"/>
        <v>43</v>
      </c>
      <c r="C96" s="32"/>
      <c r="D96" s="39"/>
      <c r="E96" s="39"/>
      <c r="F96" s="39"/>
      <c r="G96" s="39"/>
      <c r="H96" s="39"/>
      <c r="I96" s="39"/>
      <c r="J96" s="39"/>
      <c r="K96" s="39"/>
      <c r="L96" s="48"/>
      <c r="M96" s="65"/>
      <c r="N96" s="65"/>
      <c r="O96" s="65"/>
      <c r="P96" s="65"/>
      <c r="Q96" s="65"/>
      <c r="R96" s="64"/>
      <c r="S96" s="78"/>
      <c r="T96" s="78"/>
      <c r="U96" s="78"/>
      <c r="V96" s="83"/>
      <c r="W96" s="65"/>
      <c r="X96" s="123"/>
      <c r="Y96" s="123"/>
      <c r="Z96" s="131"/>
      <c r="AA96" s="139"/>
      <c r="AB96" s="144"/>
    </row>
    <row r="97" spans="1:28" ht="37.5" customHeight="1">
      <c r="A97" s="10"/>
      <c r="B97" s="12">
        <f t="shared" si="0"/>
        <v>44</v>
      </c>
      <c r="C97" s="32"/>
      <c r="D97" s="39"/>
      <c r="E97" s="39"/>
      <c r="F97" s="39"/>
      <c r="G97" s="39"/>
      <c r="H97" s="39"/>
      <c r="I97" s="39"/>
      <c r="J97" s="39"/>
      <c r="K97" s="39"/>
      <c r="L97" s="48"/>
      <c r="M97" s="65"/>
      <c r="N97" s="65"/>
      <c r="O97" s="65"/>
      <c r="P97" s="65"/>
      <c r="Q97" s="65"/>
      <c r="R97" s="64"/>
      <c r="S97" s="78"/>
      <c r="T97" s="78"/>
      <c r="U97" s="78"/>
      <c r="V97" s="83"/>
      <c r="W97" s="65"/>
      <c r="X97" s="123"/>
      <c r="Y97" s="123"/>
      <c r="Z97" s="131"/>
      <c r="AA97" s="139"/>
      <c r="AB97" s="144"/>
    </row>
    <row r="98" spans="1:28" ht="37.5" customHeight="1">
      <c r="A98" s="10"/>
      <c r="B98" s="12">
        <f t="shared" si="0"/>
        <v>45</v>
      </c>
      <c r="C98" s="32"/>
      <c r="D98" s="39"/>
      <c r="E98" s="39"/>
      <c r="F98" s="39"/>
      <c r="G98" s="39"/>
      <c r="H98" s="39"/>
      <c r="I98" s="39"/>
      <c r="J98" s="39"/>
      <c r="K98" s="39"/>
      <c r="L98" s="48"/>
      <c r="M98" s="65"/>
      <c r="N98" s="65"/>
      <c r="O98" s="65"/>
      <c r="P98" s="65"/>
      <c r="Q98" s="65"/>
      <c r="R98" s="64"/>
      <c r="S98" s="78"/>
      <c r="T98" s="78"/>
      <c r="U98" s="78"/>
      <c r="V98" s="83"/>
      <c r="W98" s="65"/>
      <c r="X98" s="123"/>
      <c r="Y98" s="123"/>
      <c r="Z98" s="131"/>
      <c r="AA98" s="139"/>
      <c r="AB98" s="144"/>
    </row>
    <row r="99" spans="1:28" ht="37.5" customHeight="1">
      <c r="A99" s="10"/>
      <c r="B99" s="12">
        <f t="shared" si="0"/>
        <v>46</v>
      </c>
      <c r="C99" s="32"/>
      <c r="D99" s="39"/>
      <c r="E99" s="39"/>
      <c r="F99" s="39"/>
      <c r="G99" s="39"/>
      <c r="H99" s="39"/>
      <c r="I99" s="39"/>
      <c r="J99" s="39"/>
      <c r="K99" s="39"/>
      <c r="L99" s="48"/>
      <c r="M99" s="65"/>
      <c r="N99" s="65"/>
      <c r="O99" s="65"/>
      <c r="P99" s="65"/>
      <c r="Q99" s="65"/>
      <c r="R99" s="64"/>
      <c r="S99" s="78"/>
      <c r="T99" s="78"/>
      <c r="U99" s="78"/>
      <c r="V99" s="83"/>
      <c r="W99" s="65"/>
      <c r="X99" s="123"/>
      <c r="Y99" s="123"/>
      <c r="Z99" s="131"/>
      <c r="AA99" s="139"/>
      <c r="AB99" s="144"/>
    </row>
    <row r="100" spans="1:28" ht="37.5" customHeight="1">
      <c r="A100" s="10"/>
      <c r="B100" s="12">
        <f t="shared" si="0"/>
        <v>47</v>
      </c>
      <c r="C100" s="32"/>
      <c r="D100" s="39"/>
      <c r="E100" s="39"/>
      <c r="F100" s="39"/>
      <c r="G100" s="39"/>
      <c r="H100" s="39"/>
      <c r="I100" s="39"/>
      <c r="J100" s="39"/>
      <c r="K100" s="39"/>
      <c r="L100" s="48"/>
      <c r="M100" s="65"/>
      <c r="N100" s="65"/>
      <c r="O100" s="65"/>
      <c r="P100" s="65"/>
      <c r="Q100" s="65"/>
      <c r="R100" s="64"/>
      <c r="S100" s="78"/>
      <c r="T100" s="78"/>
      <c r="U100" s="78"/>
      <c r="V100" s="83"/>
      <c r="W100" s="65"/>
      <c r="X100" s="123"/>
      <c r="Y100" s="123"/>
      <c r="Z100" s="131"/>
      <c r="AA100" s="139"/>
      <c r="AB100" s="144"/>
    </row>
    <row r="101" spans="1:28" ht="37.5" customHeight="1">
      <c r="A101" s="10"/>
      <c r="B101" s="12">
        <f t="shared" si="0"/>
        <v>48</v>
      </c>
      <c r="C101" s="32"/>
      <c r="D101" s="39"/>
      <c r="E101" s="39"/>
      <c r="F101" s="39"/>
      <c r="G101" s="39"/>
      <c r="H101" s="39"/>
      <c r="I101" s="39"/>
      <c r="J101" s="39"/>
      <c r="K101" s="39"/>
      <c r="L101" s="48"/>
      <c r="M101" s="65"/>
      <c r="N101" s="65"/>
      <c r="O101" s="65"/>
      <c r="P101" s="65"/>
      <c r="Q101" s="65"/>
      <c r="R101" s="64"/>
      <c r="S101" s="78"/>
      <c r="T101" s="78"/>
      <c r="U101" s="78"/>
      <c r="V101" s="83"/>
      <c r="W101" s="65"/>
      <c r="X101" s="123"/>
      <c r="Y101" s="123"/>
      <c r="Z101" s="131"/>
      <c r="AA101" s="139"/>
      <c r="AB101" s="144"/>
    </row>
    <row r="102" spans="1:28" ht="37.5" customHeight="1">
      <c r="A102" s="10"/>
      <c r="B102" s="12">
        <f t="shared" si="0"/>
        <v>49</v>
      </c>
      <c r="C102" s="32"/>
      <c r="D102" s="39"/>
      <c r="E102" s="39"/>
      <c r="F102" s="39"/>
      <c r="G102" s="39"/>
      <c r="H102" s="39"/>
      <c r="I102" s="39"/>
      <c r="J102" s="39"/>
      <c r="K102" s="39"/>
      <c r="L102" s="48"/>
      <c r="M102" s="65"/>
      <c r="N102" s="65"/>
      <c r="O102" s="65"/>
      <c r="P102" s="65"/>
      <c r="Q102" s="65"/>
      <c r="R102" s="64"/>
      <c r="S102" s="78"/>
      <c r="T102" s="78"/>
      <c r="U102" s="78"/>
      <c r="V102" s="83"/>
      <c r="W102" s="65"/>
      <c r="X102" s="123"/>
      <c r="Y102" s="123"/>
      <c r="Z102" s="131"/>
      <c r="AA102" s="139"/>
      <c r="AB102" s="144"/>
    </row>
    <row r="103" spans="1:28" ht="37.5" customHeight="1">
      <c r="A103" s="10"/>
      <c r="B103" s="12">
        <f t="shared" si="0"/>
        <v>50</v>
      </c>
      <c r="C103" s="32"/>
      <c r="D103" s="39"/>
      <c r="E103" s="39"/>
      <c r="F103" s="39"/>
      <c r="G103" s="39"/>
      <c r="H103" s="39"/>
      <c r="I103" s="39"/>
      <c r="J103" s="39"/>
      <c r="K103" s="39"/>
      <c r="L103" s="48"/>
      <c r="M103" s="65"/>
      <c r="N103" s="65"/>
      <c r="O103" s="65"/>
      <c r="P103" s="65"/>
      <c r="Q103" s="65"/>
      <c r="R103" s="64"/>
      <c r="S103" s="78"/>
      <c r="T103" s="78"/>
      <c r="U103" s="78"/>
      <c r="V103" s="83"/>
      <c r="W103" s="65"/>
      <c r="X103" s="123"/>
      <c r="Y103" s="123"/>
      <c r="Z103" s="131"/>
      <c r="AA103" s="139"/>
      <c r="AB103" s="144"/>
    </row>
    <row r="104" spans="1:28" ht="37.5" customHeight="1">
      <c r="A104" s="10"/>
      <c r="B104" s="12">
        <f t="shared" si="0"/>
        <v>51</v>
      </c>
      <c r="C104" s="32"/>
      <c r="D104" s="39"/>
      <c r="E104" s="39"/>
      <c r="F104" s="39"/>
      <c r="G104" s="39"/>
      <c r="H104" s="39"/>
      <c r="I104" s="39"/>
      <c r="J104" s="39"/>
      <c r="K104" s="39"/>
      <c r="L104" s="48"/>
      <c r="M104" s="65"/>
      <c r="N104" s="65"/>
      <c r="O104" s="65"/>
      <c r="P104" s="65"/>
      <c r="Q104" s="65"/>
      <c r="R104" s="64"/>
      <c r="S104" s="78"/>
      <c r="T104" s="78"/>
      <c r="U104" s="78"/>
      <c r="V104" s="83"/>
      <c r="W104" s="65"/>
      <c r="X104" s="123"/>
      <c r="Y104" s="123"/>
      <c r="Z104" s="131"/>
      <c r="AA104" s="139"/>
      <c r="AB104" s="144"/>
    </row>
    <row r="105" spans="1:28" ht="37.5" customHeight="1">
      <c r="A105" s="10"/>
      <c r="B105" s="12">
        <f t="shared" si="0"/>
        <v>52</v>
      </c>
      <c r="C105" s="32"/>
      <c r="D105" s="39"/>
      <c r="E105" s="39"/>
      <c r="F105" s="39"/>
      <c r="G105" s="39"/>
      <c r="H105" s="39"/>
      <c r="I105" s="39"/>
      <c r="J105" s="39"/>
      <c r="K105" s="39"/>
      <c r="L105" s="48"/>
      <c r="M105" s="65"/>
      <c r="N105" s="65"/>
      <c r="O105" s="65"/>
      <c r="P105" s="65"/>
      <c r="Q105" s="65"/>
      <c r="R105" s="64"/>
      <c r="S105" s="78"/>
      <c r="T105" s="78"/>
      <c r="U105" s="78"/>
      <c r="V105" s="83"/>
      <c r="W105" s="65"/>
      <c r="X105" s="123"/>
      <c r="Y105" s="123"/>
      <c r="Z105" s="131"/>
      <c r="AA105" s="139"/>
      <c r="AB105" s="144"/>
    </row>
    <row r="106" spans="1:28" ht="37.5" customHeight="1">
      <c r="A106" s="10"/>
      <c r="B106" s="12">
        <f t="shared" si="0"/>
        <v>53</v>
      </c>
      <c r="C106" s="32"/>
      <c r="D106" s="39"/>
      <c r="E106" s="39"/>
      <c r="F106" s="39"/>
      <c r="G106" s="39"/>
      <c r="H106" s="39"/>
      <c r="I106" s="39"/>
      <c r="J106" s="39"/>
      <c r="K106" s="39"/>
      <c r="L106" s="48"/>
      <c r="M106" s="65"/>
      <c r="N106" s="65"/>
      <c r="O106" s="65"/>
      <c r="P106" s="65"/>
      <c r="Q106" s="65"/>
      <c r="R106" s="64"/>
      <c r="S106" s="78"/>
      <c r="T106" s="78"/>
      <c r="U106" s="78"/>
      <c r="V106" s="83"/>
      <c r="W106" s="65"/>
      <c r="X106" s="123"/>
      <c r="Y106" s="123"/>
      <c r="Z106" s="131"/>
      <c r="AA106" s="139"/>
      <c r="AB106" s="144"/>
    </row>
    <row r="107" spans="1:28" ht="37.5" customHeight="1">
      <c r="A107" s="10"/>
      <c r="B107" s="12">
        <f t="shared" si="0"/>
        <v>54</v>
      </c>
      <c r="C107" s="32"/>
      <c r="D107" s="39"/>
      <c r="E107" s="39"/>
      <c r="F107" s="39"/>
      <c r="G107" s="39"/>
      <c r="H107" s="39"/>
      <c r="I107" s="39"/>
      <c r="J107" s="39"/>
      <c r="K107" s="39"/>
      <c r="L107" s="48"/>
      <c r="M107" s="65"/>
      <c r="N107" s="65"/>
      <c r="O107" s="65"/>
      <c r="P107" s="65"/>
      <c r="Q107" s="65"/>
      <c r="R107" s="64"/>
      <c r="S107" s="78"/>
      <c r="T107" s="78"/>
      <c r="U107" s="78"/>
      <c r="V107" s="83"/>
      <c r="W107" s="65"/>
      <c r="X107" s="123"/>
      <c r="Y107" s="123"/>
      <c r="Z107" s="131"/>
      <c r="AA107" s="139"/>
      <c r="AB107" s="144"/>
    </row>
    <row r="108" spans="1:28" ht="37.5" customHeight="1">
      <c r="A108" s="10"/>
      <c r="B108" s="12">
        <f t="shared" si="0"/>
        <v>55</v>
      </c>
      <c r="C108" s="32"/>
      <c r="D108" s="39"/>
      <c r="E108" s="39"/>
      <c r="F108" s="39"/>
      <c r="G108" s="39"/>
      <c r="H108" s="39"/>
      <c r="I108" s="39"/>
      <c r="J108" s="39"/>
      <c r="K108" s="39"/>
      <c r="L108" s="48"/>
      <c r="M108" s="65"/>
      <c r="N108" s="65"/>
      <c r="O108" s="65"/>
      <c r="P108" s="65"/>
      <c r="Q108" s="65"/>
      <c r="R108" s="64"/>
      <c r="S108" s="78"/>
      <c r="T108" s="78"/>
      <c r="U108" s="78"/>
      <c r="V108" s="83"/>
      <c r="W108" s="65"/>
      <c r="X108" s="123"/>
      <c r="Y108" s="123"/>
      <c r="Z108" s="131"/>
      <c r="AA108" s="139"/>
      <c r="AB108" s="144"/>
    </row>
    <row r="109" spans="1:28" ht="37.5" customHeight="1">
      <c r="A109" s="10"/>
      <c r="B109" s="12">
        <f t="shared" si="0"/>
        <v>56</v>
      </c>
      <c r="C109" s="32"/>
      <c r="D109" s="39"/>
      <c r="E109" s="39"/>
      <c r="F109" s="39"/>
      <c r="G109" s="39"/>
      <c r="H109" s="39"/>
      <c r="I109" s="39"/>
      <c r="J109" s="39"/>
      <c r="K109" s="39"/>
      <c r="L109" s="48"/>
      <c r="M109" s="65"/>
      <c r="N109" s="65"/>
      <c r="O109" s="65"/>
      <c r="P109" s="65"/>
      <c r="Q109" s="65"/>
      <c r="R109" s="64"/>
      <c r="S109" s="78"/>
      <c r="T109" s="78"/>
      <c r="U109" s="78"/>
      <c r="V109" s="83"/>
      <c r="W109" s="65"/>
      <c r="X109" s="123"/>
      <c r="Y109" s="123"/>
      <c r="Z109" s="131"/>
      <c r="AA109" s="139"/>
      <c r="AB109" s="144"/>
    </row>
    <row r="110" spans="1:28" ht="37.5" customHeight="1">
      <c r="A110" s="10"/>
      <c r="B110" s="12">
        <f t="shared" si="0"/>
        <v>57</v>
      </c>
      <c r="C110" s="32"/>
      <c r="D110" s="39"/>
      <c r="E110" s="39"/>
      <c r="F110" s="39"/>
      <c r="G110" s="39"/>
      <c r="H110" s="39"/>
      <c r="I110" s="39"/>
      <c r="J110" s="39"/>
      <c r="K110" s="39"/>
      <c r="L110" s="48"/>
      <c r="M110" s="65"/>
      <c r="N110" s="65"/>
      <c r="O110" s="65"/>
      <c r="P110" s="65"/>
      <c r="Q110" s="65"/>
      <c r="R110" s="64"/>
      <c r="S110" s="78"/>
      <c r="T110" s="78"/>
      <c r="U110" s="78"/>
      <c r="V110" s="83"/>
      <c r="W110" s="65"/>
      <c r="X110" s="123"/>
      <c r="Y110" s="123"/>
      <c r="Z110" s="131"/>
      <c r="AA110" s="139"/>
      <c r="AB110" s="144"/>
    </row>
    <row r="111" spans="1:28" ht="37.5" customHeight="1">
      <c r="A111" s="10"/>
      <c r="B111" s="12">
        <f t="shared" si="0"/>
        <v>58</v>
      </c>
      <c r="C111" s="32"/>
      <c r="D111" s="39"/>
      <c r="E111" s="39"/>
      <c r="F111" s="39"/>
      <c r="G111" s="39"/>
      <c r="H111" s="39"/>
      <c r="I111" s="39"/>
      <c r="J111" s="39"/>
      <c r="K111" s="39"/>
      <c r="L111" s="48"/>
      <c r="M111" s="65"/>
      <c r="N111" s="65"/>
      <c r="O111" s="65"/>
      <c r="P111" s="65"/>
      <c r="Q111" s="65"/>
      <c r="R111" s="64"/>
      <c r="S111" s="78"/>
      <c r="T111" s="78"/>
      <c r="U111" s="78"/>
      <c r="V111" s="83"/>
      <c r="W111" s="65"/>
      <c r="X111" s="123"/>
      <c r="Y111" s="123"/>
      <c r="Z111" s="131"/>
      <c r="AA111" s="139"/>
      <c r="AB111" s="144"/>
    </row>
    <row r="112" spans="1:28" ht="37.5" customHeight="1">
      <c r="A112" s="10"/>
      <c r="B112" s="12">
        <f t="shared" si="0"/>
        <v>59</v>
      </c>
      <c r="C112" s="32"/>
      <c r="D112" s="39"/>
      <c r="E112" s="39"/>
      <c r="F112" s="39"/>
      <c r="G112" s="39"/>
      <c r="H112" s="39"/>
      <c r="I112" s="39"/>
      <c r="J112" s="39"/>
      <c r="K112" s="39"/>
      <c r="L112" s="48"/>
      <c r="M112" s="65"/>
      <c r="N112" s="65"/>
      <c r="O112" s="65"/>
      <c r="P112" s="65"/>
      <c r="Q112" s="65"/>
      <c r="R112" s="64"/>
      <c r="S112" s="78"/>
      <c r="T112" s="78"/>
      <c r="U112" s="78"/>
      <c r="V112" s="83"/>
      <c r="W112" s="65"/>
      <c r="X112" s="123"/>
      <c r="Y112" s="123"/>
      <c r="Z112" s="131"/>
      <c r="AA112" s="139"/>
      <c r="AB112" s="144"/>
    </row>
    <row r="113" spans="1:28" ht="37.5" customHeight="1">
      <c r="A113" s="10"/>
      <c r="B113" s="12">
        <f t="shared" si="0"/>
        <v>60</v>
      </c>
      <c r="C113" s="32"/>
      <c r="D113" s="39"/>
      <c r="E113" s="39"/>
      <c r="F113" s="39"/>
      <c r="G113" s="39"/>
      <c r="H113" s="39"/>
      <c r="I113" s="39"/>
      <c r="J113" s="39"/>
      <c r="K113" s="39"/>
      <c r="L113" s="48"/>
      <c r="M113" s="65"/>
      <c r="N113" s="65"/>
      <c r="O113" s="65"/>
      <c r="P113" s="65"/>
      <c r="Q113" s="65"/>
      <c r="R113" s="64"/>
      <c r="S113" s="78"/>
      <c r="T113" s="78"/>
      <c r="U113" s="78"/>
      <c r="V113" s="83"/>
      <c r="W113" s="65"/>
      <c r="X113" s="123"/>
      <c r="Y113" s="123"/>
      <c r="Z113" s="131"/>
      <c r="AA113" s="139"/>
      <c r="AB113" s="144"/>
    </row>
    <row r="114" spans="1:28" ht="37.5" customHeight="1">
      <c r="A114" s="10"/>
      <c r="B114" s="12">
        <f t="shared" si="0"/>
        <v>61</v>
      </c>
      <c r="C114" s="32"/>
      <c r="D114" s="39"/>
      <c r="E114" s="39"/>
      <c r="F114" s="39"/>
      <c r="G114" s="39"/>
      <c r="H114" s="39"/>
      <c r="I114" s="39"/>
      <c r="J114" s="39"/>
      <c r="K114" s="39"/>
      <c r="L114" s="48"/>
      <c r="M114" s="65"/>
      <c r="N114" s="65"/>
      <c r="O114" s="65"/>
      <c r="P114" s="65"/>
      <c r="Q114" s="65"/>
      <c r="R114" s="64"/>
      <c r="S114" s="78"/>
      <c r="T114" s="78"/>
      <c r="U114" s="78"/>
      <c r="V114" s="83"/>
      <c r="W114" s="65"/>
      <c r="X114" s="123"/>
      <c r="Y114" s="123"/>
      <c r="Z114" s="131"/>
      <c r="AA114" s="139"/>
      <c r="AB114" s="144"/>
    </row>
    <row r="115" spans="1:28" ht="37.5" customHeight="1">
      <c r="A115" s="10"/>
      <c r="B115" s="12">
        <f t="shared" si="0"/>
        <v>62</v>
      </c>
      <c r="C115" s="32"/>
      <c r="D115" s="39"/>
      <c r="E115" s="39"/>
      <c r="F115" s="39"/>
      <c r="G115" s="39"/>
      <c r="H115" s="39"/>
      <c r="I115" s="39"/>
      <c r="J115" s="39"/>
      <c r="K115" s="39"/>
      <c r="L115" s="48"/>
      <c r="M115" s="65"/>
      <c r="N115" s="65"/>
      <c r="O115" s="65"/>
      <c r="P115" s="65"/>
      <c r="Q115" s="65"/>
      <c r="R115" s="64"/>
      <c r="S115" s="78"/>
      <c r="T115" s="78"/>
      <c r="U115" s="78"/>
      <c r="V115" s="83"/>
      <c r="W115" s="65"/>
      <c r="X115" s="123"/>
      <c r="Y115" s="123"/>
      <c r="Z115" s="131"/>
      <c r="AA115" s="139"/>
      <c r="AB115" s="144"/>
    </row>
    <row r="116" spans="1:28" ht="37.5" customHeight="1">
      <c r="A116" s="10"/>
      <c r="B116" s="12">
        <f t="shared" si="0"/>
        <v>63</v>
      </c>
      <c r="C116" s="32"/>
      <c r="D116" s="39"/>
      <c r="E116" s="39"/>
      <c r="F116" s="39"/>
      <c r="G116" s="39"/>
      <c r="H116" s="39"/>
      <c r="I116" s="39"/>
      <c r="J116" s="39"/>
      <c r="K116" s="39"/>
      <c r="L116" s="48"/>
      <c r="M116" s="65"/>
      <c r="N116" s="65"/>
      <c r="O116" s="65"/>
      <c r="P116" s="65"/>
      <c r="Q116" s="65"/>
      <c r="R116" s="64"/>
      <c r="S116" s="78"/>
      <c r="T116" s="78"/>
      <c r="U116" s="78"/>
      <c r="V116" s="83"/>
      <c r="W116" s="65"/>
      <c r="X116" s="123"/>
      <c r="Y116" s="123"/>
      <c r="Z116" s="131"/>
      <c r="AA116" s="139"/>
      <c r="AB116" s="144"/>
    </row>
    <row r="117" spans="1:28" ht="37.5" customHeight="1">
      <c r="A117" s="10"/>
      <c r="B117" s="12">
        <f t="shared" si="0"/>
        <v>64</v>
      </c>
      <c r="C117" s="32"/>
      <c r="D117" s="39"/>
      <c r="E117" s="39"/>
      <c r="F117" s="39"/>
      <c r="G117" s="39"/>
      <c r="H117" s="39"/>
      <c r="I117" s="39"/>
      <c r="J117" s="39"/>
      <c r="K117" s="39"/>
      <c r="L117" s="48"/>
      <c r="M117" s="65"/>
      <c r="N117" s="65"/>
      <c r="O117" s="65"/>
      <c r="P117" s="65"/>
      <c r="Q117" s="65"/>
      <c r="R117" s="64"/>
      <c r="S117" s="78"/>
      <c r="T117" s="78"/>
      <c r="U117" s="78"/>
      <c r="V117" s="83"/>
      <c r="W117" s="65"/>
      <c r="X117" s="123"/>
      <c r="Y117" s="123"/>
      <c r="Z117" s="131"/>
      <c r="AA117" s="139"/>
      <c r="AB117" s="144"/>
    </row>
    <row r="118" spans="1:28" ht="37.5" customHeight="1">
      <c r="A118" s="10"/>
      <c r="B118" s="12">
        <f t="shared" si="0"/>
        <v>65</v>
      </c>
      <c r="C118" s="32"/>
      <c r="D118" s="39"/>
      <c r="E118" s="39"/>
      <c r="F118" s="39"/>
      <c r="G118" s="39"/>
      <c r="H118" s="39"/>
      <c r="I118" s="39"/>
      <c r="J118" s="39"/>
      <c r="K118" s="39"/>
      <c r="L118" s="48"/>
      <c r="M118" s="65"/>
      <c r="N118" s="65"/>
      <c r="O118" s="65"/>
      <c r="P118" s="65"/>
      <c r="Q118" s="65"/>
      <c r="R118" s="64"/>
      <c r="S118" s="78"/>
      <c r="T118" s="78"/>
      <c r="U118" s="78"/>
      <c r="V118" s="83"/>
      <c r="W118" s="65"/>
      <c r="X118" s="123"/>
      <c r="Y118" s="123"/>
      <c r="Z118" s="131"/>
      <c r="AA118" s="139"/>
      <c r="AB118" s="144"/>
    </row>
    <row r="119" spans="1:28" ht="37.5" customHeight="1">
      <c r="A119" s="10"/>
      <c r="B119" s="12">
        <f t="shared" ref="B119:B153" si="1">B118+1</f>
        <v>66</v>
      </c>
      <c r="C119" s="32"/>
      <c r="D119" s="39"/>
      <c r="E119" s="39"/>
      <c r="F119" s="39"/>
      <c r="G119" s="39"/>
      <c r="H119" s="39"/>
      <c r="I119" s="39"/>
      <c r="J119" s="39"/>
      <c r="K119" s="39"/>
      <c r="L119" s="48"/>
      <c r="M119" s="65"/>
      <c r="N119" s="65"/>
      <c r="O119" s="65"/>
      <c r="P119" s="65"/>
      <c r="Q119" s="65"/>
      <c r="R119" s="64"/>
      <c r="S119" s="78"/>
      <c r="T119" s="78"/>
      <c r="U119" s="78"/>
      <c r="V119" s="83"/>
      <c r="W119" s="65"/>
      <c r="X119" s="123"/>
      <c r="Y119" s="123"/>
      <c r="Z119" s="131"/>
      <c r="AA119" s="139"/>
      <c r="AB119" s="144"/>
    </row>
    <row r="120" spans="1:28" ht="37.5" customHeight="1">
      <c r="A120" s="10"/>
      <c r="B120" s="12">
        <f t="shared" si="1"/>
        <v>67</v>
      </c>
      <c r="C120" s="32"/>
      <c r="D120" s="39"/>
      <c r="E120" s="39"/>
      <c r="F120" s="39"/>
      <c r="G120" s="39"/>
      <c r="H120" s="39"/>
      <c r="I120" s="39"/>
      <c r="J120" s="39"/>
      <c r="K120" s="39"/>
      <c r="L120" s="48"/>
      <c r="M120" s="65"/>
      <c r="N120" s="65"/>
      <c r="O120" s="65"/>
      <c r="P120" s="65"/>
      <c r="Q120" s="65"/>
      <c r="R120" s="64"/>
      <c r="S120" s="78"/>
      <c r="T120" s="78"/>
      <c r="U120" s="78"/>
      <c r="V120" s="83"/>
      <c r="W120" s="65"/>
      <c r="X120" s="123"/>
      <c r="Y120" s="123"/>
      <c r="Z120" s="131"/>
      <c r="AA120" s="139"/>
      <c r="AB120" s="144"/>
    </row>
    <row r="121" spans="1:28" ht="37.5" customHeight="1">
      <c r="A121" s="10"/>
      <c r="B121" s="12">
        <f t="shared" si="1"/>
        <v>68</v>
      </c>
      <c r="C121" s="32"/>
      <c r="D121" s="39"/>
      <c r="E121" s="39"/>
      <c r="F121" s="39"/>
      <c r="G121" s="39"/>
      <c r="H121" s="39"/>
      <c r="I121" s="39"/>
      <c r="J121" s="39"/>
      <c r="K121" s="39"/>
      <c r="L121" s="48"/>
      <c r="M121" s="65"/>
      <c r="N121" s="65"/>
      <c r="O121" s="65"/>
      <c r="P121" s="65"/>
      <c r="Q121" s="65"/>
      <c r="R121" s="64"/>
      <c r="S121" s="78"/>
      <c r="T121" s="78"/>
      <c r="U121" s="78"/>
      <c r="V121" s="83"/>
      <c r="W121" s="65"/>
      <c r="X121" s="123"/>
      <c r="Y121" s="123"/>
      <c r="Z121" s="131"/>
      <c r="AA121" s="139"/>
      <c r="AB121" s="144"/>
    </row>
    <row r="122" spans="1:28" ht="37.5" customHeight="1">
      <c r="A122" s="10"/>
      <c r="B122" s="12">
        <f t="shared" si="1"/>
        <v>69</v>
      </c>
      <c r="C122" s="32"/>
      <c r="D122" s="39"/>
      <c r="E122" s="39"/>
      <c r="F122" s="39"/>
      <c r="G122" s="39"/>
      <c r="H122" s="39"/>
      <c r="I122" s="39"/>
      <c r="J122" s="39"/>
      <c r="K122" s="39"/>
      <c r="L122" s="48"/>
      <c r="M122" s="65"/>
      <c r="N122" s="65"/>
      <c r="O122" s="65"/>
      <c r="P122" s="65"/>
      <c r="Q122" s="65"/>
      <c r="R122" s="64"/>
      <c r="S122" s="78"/>
      <c r="T122" s="78"/>
      <c r="U122" s="78"/>
      <c r="V122" s="83"/>
      <c r="W122" s="65"/>
      <c r="X122" s="123"/>
      <c r="Y122" s="123"/>
      <c r="Z122" s="131"/>
      <c r="AA122" s="139"/>
      <c r="AB122" s="144"/>
    </row>
    <row r="123" spans="1:28" ht="37.5" customHeight="1">
      <c r="A123" s="10"/>
      <c r="B123" s="12">
        <f t="shared" si="1"/>
        <v>70</v>
      </c>
      <c r="C123" s="32"/>
      <c r="D123" s="39"/>
      <c r="E123" s="39"/>
      <c r="F123" s="39"/>
      <c r="G123" s="39"/>
      <c r="H123" s="39"/>
      <c r="I123" s="39"/>
      <c r="J123" s="39"/>
      <c r="K123" s="39"/>
      <c r="L123" s="48"/>
      <c r="M123" s="65"/>
      <c r="N123" s="65"/>
      <c r="O123" s="65"/>
      <c r="P123" s="65"/>
      <c r="Q123" s="65"/>
      <c r="R123" s="64"/>
      <c r="S123" s="78"/>
      <c r="T123" s="78"/>
      <c r="U123" s="78"/>
      <c r="V123" s="83"/>
      <c r="W123" s="65"/>
      <c r="X123" s="123"/>
      <c r="Y123" s="123"/>
      <c r="Z123" s="131"/>
      <c r="AA123" s="139"/>
      <c r="AB123" s="144"/>
    </row>
    <row r="124" spans="1:28" ht="37.5" customHeight="1">
      <c r="A124" s="10"/>
      <c r="B124" s="12">
        <f t="shared" si="1"/>
        <v>71</v>
      </c>
      <c r="C124" s="32"/>
      <c r="D124" s="39"/>
      <c r="E124" s="39"/>
      <c r="F124" s="39"/>
      <c r="G124" s="39"/>
      <c r="H124" s="39"/>
      <c r="I124" s="39"/>
      <c r="J124" s="39"/>
      <c r="K124" s="39"/>
      <c r="L124" s="48"/>
      <c r="M124" s="65"/>
      <c r="N124" s="65"/>
      <c r="O124" s="65"/>
      <c r="P124" s="65"/>
      <c r="Q124" s="65"/>
      <c r="R124" s="64"/>
      <c r="S124" s="78"/>
      <c r="T124" s="78"/>
      <c r="U124" s="78"/>
      <c r="V124" s="83"/>
      <c r="W124" s="65"/>
      <c r="X124" s="123"/>
      <c r="Y124" s="123"/>
      <c r="Z124" s="131"/>
      <c r="AA124" s="139"/>
      <c r="AB124" s="144"/>
    </row>
    <row r="125" spans="1:28" ht="37.5" customHeight="1">
      <c r="A125" s="10"/>
      <c r="B125" s="12">
        <f t="shared" si="1"/>
        <v>72</v>
      </c>
      <c r="C125" s="32"/>
      <c r="D125" s="39"/>
      <c r="E125" s="39"/>
      <c r="F125" s="39"/>
      <c r="G125" s="39"/>
      <c r="H125" s="39"/>
      <c r="I125" s="39"/>
      <c r="J125" s="39"/>
      <c r="K125" s="39"/>
      <c r="L125" s="48"/>
      <c r="M125" s="65"/>
      <c r="N125" s="65"/>
      <c r="O125" s="65"/>
      <c r="P125" s="65"/>
      <c r="Q125" s="65"/>
      <c r="R125" s="64"/>
      <c r="S125" s="78"/>
      <c r="T125" s="78"/>
      <c r="U125" s="78"/>
      <c r="V125" s="83"/>
      <c r="W125" s="65"/>
      <c r="X125" s="123"/>
      <c r="Y125" s="123"/>
      <c r="Z125" s="131"/>
      <c r="AA125" s="139"/>
      <c r="AB125" s="144"/>
    </row>
    <row r="126" spans="1:28" ht="37.5" customHeight="1">
      <c r="A126" s="10"/>
      <c r="B126" s="12">
        <f t="shared" si="1"/>
        <v>73</v>
      </c>
      <c r="C126" s="32"/>
      <c r="D126" s="39"/>
      <c r="E126" s="39"/>
      <c r="F126" s="39"/>
      <c r="G126" s="39"/>
      <c r="H126" s="39"/>
      <c r="I126" s="39"/>
      <c r="J126" s="39"/>
      <c r="K126" s="39"/>
      <c r="L126" s="48"/>
      <c r="M126" s="65"/>
      <c r="N126" s="65"/>
      <c r="O126" s="65"/>
      <c r="P126" s="65"/>
      <c r="Q126" s="65"/>
      <c r="R126" s="64"/>
      <c r="S126" s="78"/>
      <c r="T126" s="78"/>
      <c r="U126" s="78"/>
      <c r="V126" s="83"/>
      <c r="W126" s="65"/>
      <c r="X126" s="123"/>
      <c r="Y126" s="123"/>
      <c r="Z126" s="131"/>
      <c r="AA126" s="139"/>
      <c r="AB126" s="144"/>
    </row>
    <row r="127" spans="1:28" ht="37.5" customHeight="1">
      <c r="A127" s="10"/>
      <c r="B127" s="12">
        <f t="shared" si="1"/>
        <v>74</v>
      </c>
      <c r="C127" s="32"/>
      <c r="D127" s="39"/>
      <c r="E127" s="39"/>
      <c r="F127" s="39"/>
      <c r="G127" s="39"/>
      <c r="H127" s="39"/>
      <c r="I127" s="39"/>
      <c r="J127" s="39"/>
      <c r="K127" s="39"/>
      <c r="L127" s="48"/>
      <c r="M127" s="65"/>
      <c r="N127" s="65"/>
      <c r="O127" s="65"/>
      <c r="P127" s="65"/>
      <c r="Q127" s="65"/>
      <c r="R127" s="64"/>
      <c r="S127" s="78"/>
      <c r="T127" s="78"/>
      <c r="U127" s="78"/>
      <c r="V127" s="83"/>
      <c r="W127" s="65"/>
      <c r="X127" s="123"/>
      <c r="Y127" s="123"/>
      <c r="Z127" s="131"/>
      <c r="AA127" s="139"/>
      <c r="AB127" s="144"/>
    </row>
    <row r="128" spans="1:28" ht="37.5" customHeight="1">
      <c r="A128" s="10"/>
      <c r="B128" s="12">
        <f t="shared" si="1"/>
        <v>75</v>
      </c>
      <c r="C128" s="32"/>
      <c r="D128" s="39"/>
      <c r="E128" s="39"/>
      <c r="F128" s="39"/>
      <c r="G128" s="39"/>
      <c r="H128" s="39"/>
      <c r="I128" s="39"/>
      <c r="J128" s="39"/>
      <c r="K128" s="39"/>
      <c r="L128" s="48"/>
      <c r="M128" s="65"/>
      <c r="N128" s="65"/>
      <c r="O128" s="65"/>
      <c r="P128" s="65"/>
      <c r="Q128" s="65"/>
      <c r="R128" s="64"/>
      <c r="S128" s="78"/>
      <c r="T128" s="78"/>
      <c r="U128" s="78"/>
      <c r="V128" s="83"/>
      <c r="W128" s="65"/>
      <c r="X128" s="123"/>
      <c r="Y128" s="123"/>
      <c r="Z128" s="131"/>
      <c r="AA128" s="139"/>
      <c r="AB128" s="144"/>
    </row>
    <row r="129" spans="1:28" ht="37.5" customHeight="1">
      <c r="A129" s="10"/>
      <c r="B129" s="12">
        <f t="shared" si="1"/>
        <v>76</v>
      </c>
      <c r="C129" s="32"/>
      <c r="D129" s="39"/>
      <c r="E129" s="39"/>
      <c r="F129" s="39"/>
      <c r="G129" s="39"/>
      <c r="H129" s="39"/>
      <c r="I129" s="39"/>
      <c r="J129" s="39"/>
      <c r="K129" s="39"/>
      <c r="L129" s="48"/>
      <c r="M129" s="65"/>
      <c r="N129" s="65"/>
      <c r="O129" s="65"/>
      <c r="P129" s="65"/>
      <c r="Q129" s="65"/>
      <c r="R129" s="64"/>
      <c r="S129" s="78"/>
      <c r="T129" s="78"/>
      <c r="U129" s="78"/>
      <c r="V129" s="83"/>
      <c r="W129" s="65"/>
      <c r="X129" s="123"/>
      <c r="Y129" s="123"/>
      <c r="Z129" s="131"/>
      <c r="AA129" s="139"/>
      <c r="AB129" s="144"/>
    </row>
    <row r="130" spans="1:28" ht="37.5" customHeight="1">
      <c r="A130" s="10"/>
      <c r="B130" s="12">
        <f t="shared" si="1"/>
        <v>77</v>
      </c>
      <c r="C130" s="32"/>
      <c r="D130" s="39"/>
      <c r="E130" s="39"/>
      <c r="F130" s="39"/>
      <c r="G130" s="39"/>
      <c r="H130" s="39"/>
      <c r="I130" s="39"/>
      <c r="J130" s="39"/>
      <c r="K130" s="39"/>
      <c r="L130" s="48"/>
      <c r="M130" s="65"/>
      <c r="N130" s="65"/>
      <c r="O130" s="65"/>
      <c r="P130" s="65"/>
      <c r="Q130" s="65"/>
      <c r="R130" s="64"/>
      <c r="S130" s="78"/>
      <c r="T130" s="78"/>
      <c r="U130" s="78"/>
      <c r="V130" s="83"/>
      <c r="W130" s="65"/>
      <c r="X130" s="123"/>
      <c r="Y130" s="123"/>
      <c r="Z130" s="131"/>
      <c r="AA130" s="139"/>
      <c r="AB130" s="144"/>
    </row>
    <row r="131" spans="1:28" ht="37.5" customHeight="1">
      <c r="A131" s="10"/>
      <c r="B131" s="12">
        <f t="shared" si="1"/>
        <v>78</v>
      </c>
      <c r="C131" s="32"/>
      <c r="D131" s="39"/>
      <c r="E131" s="39"/>
      <c r="F131" s="39"/>
      <c r="G131" s="39"/>
      <c r="H131" s="39"/>
      <c r="I131" s="39"/>
      <c r="J131" s="39"/>
      <c r="K131" s="39"/>
      <c r="L131" s="48"/>
      <c r="M131" s="65"/>
      <c r="N131" s="65"/>
      <c r="O131" s="65"/>
      <c r="P131" s="65"/>
      <c r="Q131" s="65"/>
      <c r="R131" s="64"/>
      <c r="S131" s="78"/>
      <c r="T131" s="78"/>
      <c r="U131" s="78"/>
      <c r="V131" s="83"/>
      <c r="W131" s="65"/>
      <c r="X131" s="123"/>
      <c r="Y131" s="123"/>
      <c r="Z131" s="131"/>
      <c r="AA131" s="139"/>
      <c r="AB131" s="144"/>
    </row>
    <row r="132" spans="1:28" ht="37.5" customHeight="1">
      <c r="A132" s="10"/>
      <c r="B132" s="12">
        <f t="shared" si="1"/>
        <v>79</v>
      </c>
      <c r="C132" s="32"/>
      <c r="D132" s="39"/>
      <c r="E132" s="39"/>
      <c r="F132" s="39"/>
      <c r="G132" s="39"/>
      <c r="H132" s="39"/>
      <c r="I132" s="39"/>
      <c r="J132" s="39"/>
      <c r="K132" s="39"/>
      <c r="L132" s="48"/>
      <c r="M132" s="65"/>
      <c r="N132" s="65"/>
      <c r="O132" s="65"/>
      <c r="P132" s="65"/>
      <c r="Q132" s="65"/>
      <c r="R132" s="64"/>
      <c r="S132" s="78"/>
      <c r="T132" s="78"/>
      <c r="U132" s="78"/>
      <c r="V132" s="83"/>
      <c r="W132" s="65"/>
      <c r="X132" s="123"/>
      <c r="Y132" s="123"/>
      <c r="Z132" s="131"/>
      <c r="AA132" s="139"/>
      <c r="AB132" s="144"/>
    </row>
    <row r="133" spans="1:28" ht="37.5" customHeight="1">
      <c r="A133" s="10"/>
      <c r="B133" s="12">
        <f t="shared" si="1"/>
        <v>80</v>
      </c>
      <c r="C133" s="32"/>
      <c r="D133" s="39"/>
      <c r="E133" s="39"/>
      <c r="F133" s="39"/>
      <c r="G133" s="39"/>
      <c r="H133" s="39"/>
      <c r="I133" s="39"/>
      <c r="J133" s="39"/>
      <c r="K133" s="39"/>
      <c r="L133" s="48"/>
      <c r="M133" s="65"/>
      <c r="N133" s="65"/>
      <c r="O133" s="65"/>
      <c r="P133" s="65"/>
      <c r="Q133" s="65"/>
      <c r="R133" s="64"/>
      <c r="S133" s="78"/>
      <c r="T133" s="78"/>
      <c r="U133" s="78"/>
      <c r="V133" s="83"/>
      <c r="W133" s="65"/>
      <c r="X133" s="123"/>
      <c r="Y133" s="123"/>
      <c r="Z133" s="131"/>
      <c r="AA133" s="139"/>
      <c r="AB133" s="144"/>
    </row>
    <row r="134" spans="1:28" ht="37.5" customHeight="1">
      <c r="A134" s="10"/>
      <c r="B134" s="12">
        <f t="shared" si="1"/>
        <v>81</v>
      </c>
      <c r="C134" s="32"/>
      <c r="D134" s="39"/>
      <c r="E134" s="39"/>
      <c r="F134" s="39"/>
      <c r="G134" s="39"/>
      <c r="H134" s="39"/>
      <c r="I134" s="39"/>
      <c r="J134" s="39"/>
      <c r="K134" s="39"/>
      <c r="L134" s="48"/>
      <c r="M134" s="65"/>
      <c r="N134" s="65"/>
      <c r="O134" s="65"/>
      <c r="P134" s="65"/>
      <c r="Q134" s="65"/>
      <c r="R134" s="64"/>
      <c r="S134" s="78"/>
      <c r="T134" s="78"/>
      <c r="U134" s="78"/>
      <c r="V134" s="83"/>
      <c r="W134" s="65"/>
      <c r="X134" s="123"/>
      <c r="Y134" s="123"/>
      <c r="Z134" s="131"/>
      <c r="AA134" s="139"/>
      <c r="AB134" s="144"/>
    </row>
    <row r="135" spans="1:28" ht="37.5" customHeight="1">
      <c r="A135" s="10"/>
      <c r="B135" s="12">
        <f t="shared" si="1"/>
        <v>82</v>
      </c>
      <c r="C135" s="32"/>
      <c r="D135" s="39"/>
      <c r="E135" s="39"/>
      <c r="F135" s="39"/>
      <c r="G135" s="39"/>
      <c r="H135" s="39"/>
      <c r="I135" s="39"/>
      <c r="J135" s="39"/>
      <c r="K135" s="39"/>
      <c r="L135" s="48"/>
      <c r="M135" s="65"/>
      <c r="N135" s="65"/>
      <c r="O135" s="65"/>
      <c r="P135" s="65"/>
      <c r="Q135" s="65"/>
      <c r="R135" s="64"/>
      <c r="S135" s="78"/>
      <c r="T135" s="78"/>
      <c r="U135" s="78"/>
      <c r="V135" s="83"/>
      <c r="W135" s="65"/>
      <c r="X135" s="123"/>
      <c r="Y135" s="123"/>
      <c r="Z135" s="131"/>
      <c r="AA135" s="139"/>
      <c r="AB135" s="144"/>
    </row>
    <row r="136" spans="1:28" ht="37.5" customHeight="1">
      <c r="A136" s="10"/>
      <c r="B136" s="12">
        <f t="shared" si="1"/>
        <v>83</v>
      </c>
      <c r="C136" s="32"/>
      <c r="D136" s="39"/>
      <c r="E136" s="39"/>
      <c r="F136" s="39"/>
      <c r="G136" s="39"/>
      <c r="H136" s="39"/>
      <c r="I136" s="39"/>
      <c r="J136" s="39"/>
      <c r="K136" s="39"/>
      <c r="L136" s="48"/>
      <c r="M136" s="65"/>
      <c r="N136" s="65"/>
      <c r="O136" s="65"/>
      <c r="P136" s="65"/>
      <c r="Q136" s="65"/>
      <c r="R136" s="64"/>
      <c r="S136" s="78"/>
      <c r="T136" s="78"/>
      <c r="U136" s="78"/>
      <c r="V136" s="83"/>
      <c r="W136" s="65"/>
      <c r="X136" s="123"/>
      <c r="Y136" s="123"/>
      <c r="Z136" s="131"/>
      <c r="AA136" s="139"/>
      <c r="AB136" s="144"/>
    </row>
    <row r="137" spans="1:28" ht="37.5" customHeight="1">
      <c r="A137" s="10"/>
      <c r="B137" s="12">
        <f t="shared" si="1"/>
        <v>84</v>
      </c>
      <c r="C137" s="32"/>
      <c r="D137" s="39"/>
      <c r="E137" s="39"/>
      <c r="F137" s="39"/>
      <c r="G137" s="39"/>
      <c r="H137" s="39"/>
      <c r="I137" s="39"/>
      <c r="J137" s="39"/>
      <c r="K137" s="39"/>
      <c r="L137" s="48"/>
      <c r="M137" s="65"/>
      <c r="N137" s="65"/>
      <c r="O137" s="65"/>
      <c r="P137" s="65"/>
      <c r="Q137" s="65"/>
      <c r="R137" s="64"/>
      <c r="S137" s="78"/>
      <c r="T137" s="78"/>
      <c r="U137" s="78"/>
      <c r="V137" s="83"/>
      <c r="W137" s="65"/>
      <c r="X137" s="123"/>
      <c r="Y137" s="123"/>
      <c r="Z137" s="131"/>
      <c r="AA137" s="139"/>
      <c r="AB137" s="144"/>
    </row>
    <row r="138" spans="1:28" ht="37.5" customHeight="1">
      <c r="A138" s="10"/>
      <c r="B138" s="12">
        <f t="shared" si="1"/>
        <v>85</v>
      </c>
      <c r="C138" s="32"/>
      <c r="D138" s="39"/>
      <c r="E138" s="39"/>
      <c r="F138" s="39"/>
      <c r="G138" s="39"/>
      <c r="H138" s="39"/>
      <c r="I138" s="39"/>
      <c r="J138" s="39"/>
      <c r="K138" s="39"/>
      <c r="L138" s="48"/>
      <c r="M138" s="65"/>
      <c r="N138" s="65"/>
      <c r="O138" s="65"/>
      <c r="P138" s="65"/>
      <c r="Q138" s="65"/>
      <c r="R138" s="64"/>
      <c r="S138" s="78"/>
      <c r="T138" s="78"/>
      <c r="U138" s="78"/>
      <c r="V138" s="83"/>
      <c r="W138" s="65"/>
      <c r="X138" s="123"/>
      <c r="Y138" s="123"/>
      <c r="Z138" s="131"/>
      <c r="AA138" s="139"/>
      <c r="AB138" s="144"/>
    </row>
    <row r="139" spans="1:28" ht="37.5" customHeight="1">
      <c r="A139" s="10"/>
      <c r="B139" s="12">
        <f t="shared" si="1"/>
        <v>86</v>
      </c>
      <c r="C139" s="32"/>
      <c r="D139" s="39"/>
      <c r="E139" s="39"/>
      <c r="F139" s="39"/>
      <c r="G139" s="39"/>
      <c r="H139" s="39"/>
      <c r="I139" s="39"/>
      <c r="J139" s="39"/>
      <c r="K139" s="39"/>
      <c r="L139" s="48"/>
      <c r="M139" s="65"/>
      <c r="N139" s="65"/>
      <c r="O139" s="65"/>
      <c r="P139" s="65"/>
      <c r="Q139" s="65"/>
      <c r="R139" s="64"/>
      <c r="S139" s="78"/>
      <c r="T139" s="78"/>
      <c r="U139" s="78"/>
      <c r="V139" s="83"/>
      <c r="W139" s="65"/>
      <c r="X139" s="123"/>
      <c r="Y139" s="123"/>
      <c r="Z139" s="131"/>
      <c r="AA139" s="139"/>
      <c r="AB139" s="144"/>
    </row>
    <row r="140" spans="1:28" ht="37.5" customHeight="1">
      <c r="A140" s="10"/>
      <c r="B140" s="12">
        <f t="shared" si="1"/>
        <v>87</v>
      </c>
      <c r="C140" s="32"/>
      <c r="D140" s="39"/>
      <c r="E140" s="39"/>
      <c r="F140" s="39"/>
      <c r="G140" s="39"/>
      <c r="H140" s="39"/>
      <c r="I140" s="39"/>
      <c r="J140" s="39"/>
      <c r="K140" s="39"/>
      <c r="L140" s="48"/>
      <c r="M140" s="65"/>
      <c r="N140" s="65"/>
      <c r="O140" s="65"/>
      <c r="P140" s="65"/>
      <c r="Q140" s="65"/>
      <c r="R140" s="64"/>
      <c r="S140" s="78"/>
      <c r="T140" s="78"/>
      <c r="U140" s="78"/>
      <c r="V140" s="83"/>
      <c r="W140" s="65"/>
      <c r="X140" s="123"/>
      <c r="Y140" s="123"/>
      <c r="Z140" s="131"/>
      <c r="AA140" s="139"/>
      <c r="AB140" s="144"/>
    </row>
    <row r="141" spans="1:28" ht="37.5" customHeight="1">
      <c r="A141" s="10"/>
      <c r="B141" s="12">
        <f t="shared" si="1"/>
        <v>88</v>
      </c>
      <c r="C141" s="32"/>
      <c r="D141" s="39"/>
      <c r="E141" s="39"/>
      <c r="F141" s="39"/>
      <c r="G141" s="39"/>
      <c r="H141" s="39"/>
      <c r="I141" s="39"/>
      <c r="J141" s="39"/>
      <c r="K141" s="39"/>
      <c r="L141" s="48"/>
      <c r="M141" s="65"/>
      <c r="N141" s="65"/>
      <c r="O141" s="65"/>
      <c r="P141" s="65"/>
      <c r="Q141" s="65"/>
      <c r="R141" s="64"/>
      <c r="S141" s="78"/>
      <c r="T141" s="78"/>
      <c r="U141" s="78"/>
      <c r="V141" s="83"/>
      <c r="W141" s="65"/>
      <c r="X141" s="123"/>
      <c r="Y141" s="123"/>
      <c r="Z141" s="131"/>
      <c r="AA141" s="139"/>
      <c r="AB141" s="144"/>
    </row>
    <row r="142" spans="1:28" ht="37.5" customHeight="1">
      <c r="A142" s="10"/>
      <c r="B142" s="12">
        <f t="shared" si="1"/>
        <v>89</v>
      </c>
      <c r="C142" s="32"/>
      <c r="D142" s="39"/>
      <c r="E142" s="39"/>
      <c r="F142" s="39"/>
      <c r="G142" s="39"/>
      <c r="H142" s="39"/>
      <c r="I142" s="39"/>
      <c r="J142" s="39"/>
      <c r="K142" s="39"/>
      <c r="L142" s="48"/>
      <c r="M142" s="65"/>
      <c r="N142" s="65"/>
      <c r="O142" s="65"/>
      <c r="P142" s="65"/>
      <c r="Q142" s="65"/>
      <c r="R142" s="64"/>
      <c r="S142" s="78"/>
      <c r="T142" s="78"/>
      <c r="U142" s="78"/>
      <c r="V142" s="83"/>
      <c r="W142" s="65"/>
      <c r="X142" s="123"/>
      <c r="Y142" s="123"/>
      <c r="Z142" s="131"/>
      <c r="AA142" s="139"/>
      <c r="AB142" s="144"/>
    </row>
    <row r="143" spans="1:28" ht="37.5" customHeight="1">
      <c r="A143" s="10"/>
      <c r="B143" s="12">
        <f t="shared" si="1"/>
        <v>90</v>
      </c>
      <c r="C143" s="32"/>
      <c r="D143" s="39"/>
      <c r="E143" s="39"/>
      <c r="F143" s="39"/>
      <c r="G143" s="39"/>
      <c r="H143" s="39"/>
      <c r="I143" s="39"/>
      <c r="J143" s="39"/>
      <c r="K143" s="39"/>
      <c r="L143" s="48"/>
      <c r="M143" s="65"/>
      <c r="N143" s="65"/>
      <c r="O143" s="65"/>
      <c r="P143" s="65"/>
      <c r="Q143" s="65"/>
      <c r="R143" s="64"/>
      <c r="S143" s="78"/>
      <c r="T143" s="78"/>
      <c r="U143" s="78"/>
      <c r="V143" s="83"/>
      <c r="W143" s="65"/>
      <c r="X143" s="123"/>
      <c r="Y143" s="123"/>
      <c r="Z143" s="131"/>
      <c r="AA143" s="139"/>
      <c r="AB143" s="144"/>
    </row>
    <row r="144" spans="1:28" ht="37.5" customHeight="1">
      <c r="A144" s="10"/>
      <c r="B144" s="12">
        <f t="shared" si="1"/>
        <v>91</v>
      </c>
      <c r="C144" s="32"/>
      <c r="D144" s="39"/>
      <c r="E144" s="39"/>
      <c r="F144" s="39"/>
      <c r="G144" s="39"/>
      <c r="H144" s="39"/>
      <c r="I144" s="39"/>
      <c r="J144" s="39"/>
      <c r="K144" s="39"/>
      <c r="L144" s="48"/>
      <c r="M144" s="65"/>
      <c r="N144" s="65"/>
      <c r="O144" s="65"/>
      <c r="P144" s="65"/>
      <c r="Q144" s="65"/>
      <c r="R144" s="64"/>
      <c r="S144" s="78"/>
      <c r="T144" s="78"/>
      <c r="U144" s="78"/>
      <c r="V144" s="83"/>
      <c r="W144" s="65"/>
      <c r="X144" s="123"/>
      <c r="Y144" s="123"/>
      <c r="Z144" s="131"/>
      <c r="AA144" s="139"/>
      <c r="AB144" s="144"/>
    </row>
    <row r="145" spans="1:28" ht="37.5" customHeight="1">
      <c r="A145" s="10"/>
      <c r="B145" s="12">
        <f t="shared" si="1"/>
        <v>92</v>
      </c>
      <c r="C145" s="32"/>
      <c r="D145" s="39"/>
      <c r="E145" s="39"/>
      <c r="F145" s="39"/>
      <c r="G145" s="39"/>
      <c r="H145" s="39"/>
      <c r="I145" s="39"/>
      <c r="J145" s="39"/>
      <c r="K145" s="39"/>
      <c r="L145" s="48"/>
      <c r="M145" s="65"/>
      <c r="N145" s="65"/>
      <c r="O145" s="65"/>
      <c r="P145" s="65"/>
      <c r="Q145" s="65"/>
      <c r="R145" s="64"/>
      <c r="S145" s="78"/>
      <c r="T145" s="78"/>
      <c r="U145" s="78"/>
      <c r="V145" s="83"/>
      <c r="W145" s="65"/>
      <c r="X145" s="123"/>
      <c r="Y145" s="123"/>
      <c r="Z145" s="131"/>
      <c r="AA145" s="139"/>
      <c r="AB145" s="144"/>
    </row>
    <row r="146" spans="1:28" ht="37.5" customHeight="1">
      <c r="A146" s="10"/>
      <c r="B146" s="12">
        <f t="shared" si="1"/>
        <v>93</v>
      </c>
      <c r="C146" s="32"/>
      <c r="D146" s="39"/>
      <c r="E146" s="39"/>
      <c r="F146" s="39"/>
      <c r="G146" s="39"/>
      <c r="H146" s="39"/>
      <c r="I146" s="39"/>
      <c r="J146" s="39"/>
      <c r="K146" s="39"/>
      <c r="L146" s="48"/>
      <c r="M146" s="65"/>
      <c r="N146" s="65"/>
      <c r="O146" s="65"/>
      <c r="P146" s="65"/>
      <c r="Q146" s="65"/>
      <c r="R146" s="64"/>
      <c r="S146" s="78"/>
      <c r="T146" s="78"/>
      <c r="U146" s="78"/>
      <c r="V146" s="83"/>
      <c r="W146" s="65"/>
      <c r="X146" s="123"/>
      <c r="Y146" s="123"/>
      <c r="Z146" s="131"/>
      <c r="AA146" s="139"/>
      <c r="AB146" s="144"/>
    </row>
    <row r="147" spans="1:28" ht="37.5" customHeight="1">
      <c r="A147" s="10"/>
      <c r="B147" s="12">
        <f t="shared" si="1"/>
        <v>94</v>
      </c>
      <c r="C147" s="32"/>
      <c r="D147" s="39"/>
      <c r="E147" s="39"/>
      <c r="F147" s="39"/>
      <c r="G147" s="39"/>
      <c r="H147" s="39"/>
      <c r="I147" s="39"/>
      <c r="J147" s="39"/>
      <c r="K147" s="39"/>
      <c r="L147" s="48"/>
      <c r="M147" s="65"/>
      <c r="N147" s="65"/>
      <c r="O147" s="65"/>
      <c r="P147" s="65"/>
      <c r="Q147" s="65"/>
      <c r="R147" s="64"/>
      <c r="S147" s="78"/>
      <c r="T147" s="78"/>
      <c r="U147" s="78"/>
      <c r="V147" s="83"/>
      <c r="W147" s="65"/>
      <c r="X147" s="123"/>
      <c r="Y147" s="123"/>
      <c r="Z147" s="131"/>
      <c r="AA147" s="139"/>
      <c r="AB147" s="144"/>
    </row>
    <row r="148" spans="1:28" ht="37.5" customHeight="1">
      <c r="A148" s="10"/>
      <c r="B148" s="12">
        <f t="shared" si="1"/>
        <v>95</v>
      </c>
      <c r="C148" s="32"/>
      <c r="D148" s="39"/>
      <c r="E148" s="39"/>
      <c r="F148" s="39"/>
      <c r="G148" s="39"/>
      <c r="H148" s="39"/>
      <c r="I148" s="39"/>
      <c r="J148" s="39"/>
      <c r="K148" s="39"/>
      <c r="L148" s="48"/>
      <c r="M148" s="65"/>
      <c r="N148" s="65"/>
      <c r="O148" s="65"/>
      <c r="P148" s="65"/>
      <c r="Q148" s="65"/>
      <c r="R148" s="64"/>
      <c r="S148" s="78"/>
      <c r="T148" s="78"/>
      <c r="U148" s="78"/>
      <c r="V148" s="83"/>
      <c r="W148" s="65"/>
      <c r="X148" s="123"/>
      <c r="Y148" s="123"/>
      <c r="Z148" s="131"/>
      <c r="AA148" s="139"/>
      <c r="AB148" s="144"/>
    </row>
    <row r="149" spans="1:28" ht="37.5" customHeight="1">
      <c r="A149" s="10"/>
      <c r="B149" s="12">
        <f t="shared" si="1"/>
        <v>96</v>
      </c>
      <c r="C149" s="32"/>
      <c r="D149" s="39"/>
      <c r="E149" s="39"/>
      <c r="F149" s="39"/>
      <c r="G149" s="39"/>
      <c r="H149" s="39"/>
      <c r="I149" s="39"/>
      <c r="J149" s="39"/>
      <c r="K149" s="39"/>
      <c r="L149" s="48"/>
      <c r="M149" s="65"/>
      <c r="N149" s="65"/>
      <c r="O149" s="65"/>
      <c r="P149" s="65"/>
      <c r="Q149" s="65"/>
      <c r="R149" s="64"/>
      <c r="S149" s="78"/>
      <c r="T149" s="78"/>
      <c r="U149" s="78"/>
      <c r="V149" s="83"/>
      <c r="W149" s="65"/>
      <c r="X149" s="123"/>
      <c r="Y149" s="123"/>
      <c r="Z149" s="131"/>
      <c r="AA149" s="139"/>
      <c r="AB149" s="144"/>
    </row>
    <row r="150" spans="1:28" ht="37.5" customHeight="1">
      <c r="A150" s="10"/>
      <c r="B150" s="12">
        <f t="shared" si="1"/>
        <v>97</v>
      </c>
      <c r="C150" s="32"/>
      <c r="D150" s="39"/>
      <c r="E150" s="39"/>
      <c r="F150" s="39"/>
      <c r="G150" s="39"/>
      <c r="H150" s="39"/>
      <c r="I150" s="39"/>
      <c r="J150" s="39"/>
      <c r="K150" s="39"/>
      <c r="L150" s="48"/>
      <c r="M150" s="65"/>
      <c r="N150" s="65"/>
      <c r="O150" s="65"/>
      <c r="P150" s="65"/>
      <c r="Q150" s="65"/>
      <c r="R150" s="64"/>
      <c r="S150" s="78"/>
      <c r="T150" s="78"/>
      <c r="U150" s="78"/>
      <c r="V150" s="83"/>
      <c r="W150" s="65"/>
      <c r="X150" s="123"/>
      <c r="Y150" s="123"/>
      <c r="Z150" s="131"/>
      <c r="AA150" s="139"/>
      <c r="AB150" s="144"/>
    </row>
    <row r="151" spans="1:28" ht="37.5" customHeight="1">
      <c r="A151" s="10"/>
      <c r="B151" s="12">
        <f t="shared" si="1"/>
        <v>98</v>
      </c>
      <c r="C151" s="32"/>
      <c r="D151" s="39"/>
      <c r="E151" s="39"/>
      <c r="F151" s="39"/>
      <c r="G151" s="39"/>
      <c r="H151" s="39"/>
      <c r="I151" s="39"/>
      <c r="J151" s="39"/>
      <c r="K151" s="39"/>
      <c r="L151" s="48"/>
      <c r="M151" s="65"/>
      <c r="N151" s="65"/>
      <c r="O151" s="65"/>
      <c r="P151" s="65"/>
      <c r="Q151" s="65"/>
      <c r="R151" s="64"/>
      <c r="S151" s="78"/>
      <c r="T151" s="78"/>
      <c r="U151" s="78"/>
      <c r="V151" s="83"/>
      <c r="W151" s="65"/>
      <c r="X151" s="123"/>
      <c r="Y151" s="123"/>
      <c r="Z151" s="131"/>
      <c r="AA151" s="139"/>
      <c r="AB151" s="144"/>
    </row>
    <row r="152" spans="1:28" ht="37.5" customHeight="1">
      <c r="A152" s="10"/>
      <c r="B152" s="12">
        <f t="shared" si="1"/>
        <v>99</v>
      </c>
      <c r="C152" s="32"/>
      <c r="D152" s="39"/>
      <c r="E152" s="39"/>
      <c r="F152" s="39"/>
      <c r="G152" s="39"/>
      <c r="H152" s="39"/>
      <c r="I152" s="39"/>
      <c r="J152" s="39"/>
      <c r="K152" s="39"/>
      <c r="L152" s="48"/>
      <c r="M152" s="65"/>
      <c r="N152" s="65"/>
      <c r="O152" s="65"/>
      <c r="P152" s="65"/>
      <c r="Q152" s="65"/>
      <c r="R152" s="64"/>
      <c r="S152" s="78"/>
      <c r="T152" s="78"/>
      <c r="U152" s="78"/>
      <c r="V152" s="83"/>
      <c r="W152" s="65"/>
      <c r="X152" s="123"/>
      <c r="Y152" s="123"/>
      <c r="Z152" s="131"/>
      <c r="AA152" s="139"/>
      <c r="AB152" s="144"/>
    </row>
    <row r="153" spans="1:28" ht="37.5" customHeight="1">
      <c r="A153" s="10"/>
      <c r="B153" s="12">
        <f t="shared" si="1"/>
        <v>100</v>
      </c>
      <c r="C153" s="34"/>
      <c r="D153" s="41"/>
      <c r="E153" s="41"/>
      <c r="F153" s="41"/>
      <c r="G153" s="41"/>
      <c r="H153" s="41"/>
      <c r="I153" s="41"/>
      <c r="J153" s="41"/>
      <c r="K153" s="41"/>
      <c r="L153" s="50"/>
      <c r="M153" s="66"/>
      <c r="N153" s="66"/>
      <c r="O153" s="66"/>
      <c r="P153" s="66"/>
      <c r="Q153" s="66"/>
      <c r="R153" s="87"/>
      <c r="S153" s="91"/>
      <c r="T153" s="91"/>
      <c r="U153" s="91"/>
      <c r="V153" s="98"/>
      <c r="W153" s="66"/>
      <c r="X153" s="124"/>
      <c r="Y153" s="124"/>
      <c r="Z153" s="132"/>
      <c r="AA153" s="140"/>
      <c r="AB153" s="144"/>
    </row>
    <row r="154" spans="1:28" ht="4.5" customHeight="1">
      <c r="A154" s="11"/>
    </row>
    <row r="155" spans="1:28" ht="28.5" customHeight="1">
      <c r="B155" s="23"/>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1:28" ht="20.100000000000001" customHeight="1">
      <c r="T156" s="93"/>
      <c r="U156" s="93"/>
      <c r="V156" s="93"/>
      <c r="W156" s="93"/>
      <c r="X156" s="93"/>
      <c r="Y156" s="93"/>
    </row>
    <row r="157" spans="1:28" ht="20.100000000000001" customHeight="1">
      <c r="T157" s="93"/>
      <c r="U157" s="93"/>
      <c r="V157" s="93"/>
      <c r="W157" s="93"/>
      <c r="X157" s="93"/>
      <c r="Y157" s="93"/>
    </row>
    <row r="158" spans="1:28" ht="20.100000000000001" customHeight="1">
      <c r="T158" s="93"/>
      <c r="U158" s="93"/>
      <c r="V158" s="93"/>
      <c r="W158" s="93"/>
      <c r="X158" s="93"/>
      <c r="Y158" s="93"/>
    </row>
    <row r="159" spans="1:28" ht="20.100000000000001" customHeight="1">
      <c r="T159" s="93"/>
      <c r="U159" s="93"/>
      <c r="V159" s="99"/>
      <c r="W159" s="99"/>
      <c r="X159" s="93"/>
      <c r="Y159" s="93"/>
    </row>
    <row r="160" spans="1:28" ht="20.100000000000001" customHeight="1">
      <c r="T160" s="93"/>
      <c r="U160" s="93"/>
      <c r="V160" s="100"/>
      <c r="W160" s="100"/>
      <c r="X160" s="93"/>
      <c r="Y160" s="93"/>
    </row>
    <row r="161" spans="20:25" ht="20.100000000000001" customHeight="1">
      <c r="T161" s="93"/>
      <c r="U161" s="93"/>
      <c r="V161" s="101"/>
      <c r="W161" s="101"/>
      <c r="X161" s="93"/>
      <c r="Y161" s="93"/>
    </row>
    <row r="162" spans="20:25" ht="20.100000000000001" customHeight="1">
      <c r="T162" s="93"/>
      <c r="U162" s="93"/>
      <c r="V162" s="93"/>
      <c r="W162" s="93"/>
      <c r="X162" s="93"/>
      <c r="Y162" s="93"/>
    </row>
  </sheetData>
  <sheetProtection sheet="1" objects="1" scenarios="1" formatCells="0" formatColumns="0" formatRows="0" sort="0" autoFilter="0"/>
  <mergeCells count="338">
    <mergeCell ref="A4:AA4"/>
    <mergeCell ref="A15:AA15"/>
    <mergeCell ref="C33:L33"/>
    <mergeCell ref="C34:AA34"/>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A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5:AA155"/>
    <mergeCell ref="B44:B45"/>
    <mergeCell ref="B52:B53"/>
    <mergeCell ref="C52:L53"/>
    <mergeCell ref="M52:Q53"/>
    <mergeCell ref="X52:X53"/>
    <mergeCell ref="Y52:Y53"/>
    <mergeCell ref="Z52:Z53"/>
    <mergeCell ref="AA52:AA53"/>
    <mergeCell ref="AB52:AB53"/>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0"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267"/>
  <sheetViews>
    <sheetView view="pageBreakPreview" topLeftCell="A205" zoomScale="110" zoomScaleNormal="120" zoomScaleSheetLayoutView="110" workbookViewId="0">
      <selection activeCell="P157" sqref="P157"/>
    </sheetView>
  </sheetViews>
  <sheetFormatPr defaultColWidth="9" defaultRowHeight="13.5"/>
  <cols>
    <col min="1" max="1" width="2.5" style="1" customWidth="1"/>
    <col min="2" max="6" width="2.75" style="1" customWidth="1"/>
    <col min="7" max="35" width="2.5" style="1" customWidth="1"/>
    <col min="36" max="36" width="2.875" style="1" customWidth="1"/>
    <col min="37" max="37" width="2.5" style="1" customWidth="1"/>
    <col min="38" max="38" width="3.5" style="145" customWidth="1"/>
    <col min="39" max="39" width="13.375" style="145" customWidth="1"/>
    <col min="40" max="43" width="9.25" style="145" customWidth="1"/>
    <col min="44" max="44" width="9.75" style="145" bestFit="1" customWidth="1"/>
    <col min="45" max="49" width="9" style="145"/>
    <col min="50" max="16384" width="9" style="1"/>
  </cols>
  <sheetData>
    <row r="1" spans="1:49" ht="18.75" customHeight="1">
      <c r="A1" s="10" t="s">
        <v>174</v>
      </c>
      <c r="B1" s="10"/>
      <c r="C1" s="10"/>
      <c r="D1" s="10"/>
      <c r="E1" s="10"/>
      <c r="F1" s="10"/>
      <c r="G1" s="10"/>
      <c r="H1" s="10"/>
      <c r="I1" s="10"/>
      <c r="J1" s="10"/>
      <c r="K1" s="10"/>
      <c r="L1" s="10"/>
      <c r="M1" s="10"/>
      <c r="N1" s="10"/>
      <c r="O1" s="10"/>
      <c r="P1" s="10"/>
      <c r="Q1" s="10"/>
      <c r="R1" s="10"/>
      <c r="S1" s="10"/>
      <c r="T1" s="10"/>
      <c r="U1" s="10"/>
      <c r="V1" s="10"/>
      <c r="W1" s="10"/>
      <c r="X1" s="10"/>
      <c r="Y1" s="684" t="s">
        <v>37</v>
      </c>
      <c r="Z1" s="684"/>
      <c r="AA1" s="684"/>
      <c r="AB1" s="684"/>
      <c r="AC1" s="684" t="str">
        <f>IF(基本情報入力シート!C33="","",基本情報入力シート!C33)</f>
        <v/>
      </c>
      <c r="AD1" s="684"/>
      <c r="AE1" s="684"/>
      <c r="AF1" s="684"/>
      <c r="AG1" s="684"/>
      <c r="AH1" s="684"/>
      <c r="AI1" s="684"/>
      <c r="AJ1" s="684"/>
    </row>
    <row r="2" spans="1:49" ht="14.25" customHeight="1">
      <c r="A2" s="10"/>
      <c r="B2" s="10"/>
      <c r="C2" s="10"/>
      <c r="D2" s="10"/>
      <c r="E2" s="10"/>
      <c r="F2" s="10"/>
      <c r="G2" s="10"/>
      <c r="H2" s="10"/>
      <c r="I2" s="10"/>
      <c r="J2" s="10"/>
      <c r="K2" s="10"/>
      <c r="L2" s="10"/>
      <c r="M2" s="10"/>
      <c r="N2" s="10"/>
      <c r="O2" s="10"/>
      <c r="P2" s="10"/>
      <c r="Q2" s="10"/>
      <c r="R2" s="10"/>
      <c r="S2" s="10"/>
      <c r="T2" s="10"/>
      <c r="U2" s="10"/>
      <c r="V2" s="10"/>
      <c r="W2" s="10"/>
      <c r="X2" s="10"/>
      <c r="Y2" s="351"/>
      <c r="Z2" s="351"/>
      <c r="AA2" s="351"/>
      <c r="AB2" s="351"/>
      <c r="AC2" s="351"/>
      <c r="AD2" s="351"/>
      <c r="AE2" s="351"/>
      <c r="AF2" s="351"/>
      <c r="AG2" s="351"/>
      <c r="AH2" s="351"/>
      <c r="AI2" s="351"/>
      <c r="AJ2" s="10"/>
    </row>
    <row r="3" spans="1:49" ht="23.25" customHeight="1">
      <c r="A3" s="154" t="s">
        <v>269</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row>
    <row r="4" spans="1:49" ht="24" customHeight="1">
      <c r="A4" s="10"/>
      <c r="B4" s="259"/>
      <c r="C4" s="259"/>
      <c r="D4" s="259"/>
      <c r="E4" s="259"/>
      <c r="F4" s="259"/>
      <c r="G4" s="259"/>
      <c r="H4" s="259"/>
      <c r="I4" s="259"/>
      <c r="J4" s="259"/>
      <c r="K4" s="259"/>
      <c r="L4" s="259"/>
      <c r="M4" s="259"/>
      <c r="N4" s="259"/>
      <c r="O4" s="259"/>
      <c r="P4" s="259"/>
      <c r="Q4" s="259"/>
      <c r="R4" s="259"/>
      <c r="S4" s="259"/>
      <c r="T4" s="259"/>
      <c r="U4" s="615" t="s">
        <v>270</v>
      </c>
      <c r="V4" s="625"/>
      <c r="W4" s="625"/>
      <c r="X4" s="656" t="s">
        <v>42</v>
      </c>
      <c r="Y4" s="376"/>
      <c r="Z4" s="259"/>
      <c r="AA4" s="259"/>
      <c r="AB4" s="259"/>
      <c r="AC4" s="730"/>
      <c r="AD4" s="10"/>
      <c r="AE4" s="10"/>
      <c r="AF4" s="760"/>
      <c r="AG4" s="259"/>
      <c r="AH4" s="259"/>
      <c r="AI4" s="259"/>
      <c r="AJ4" s="801"/>
    </row>
    <row r="5" spans="1:49" ht="6"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49" s="93" customFormat="1" ht="19.5" customHeight="1">
      <c r="A6" s="155" t="s">
        <v>175</v>
      </c>
      <c r="B6" s="155"/>
      <c r="C6" s="155"/>
      <c r="D6" s="155"/>
      <c r="E6" s="155"/>
      <c r="F6" s="155"/>
      <c r="G6" s="155"/>
      <c r="H6" s="155"/>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L6" s="887"/>
      <c r="AM6" s="887"/>
      <c r="AN6" s="887"/>
      <c r="AO6" s="887"/>
      <c r="AP6" s="887"/>
      <c r="AQ6" s="887"/>
      <c r="AR6" s="887"/>
      <c r="AS6" s="887"/>
      <c r="AT6" s="887"/>
      <c r="AU6" s="887"/>
      <c r="AV6" s="887"/>
      <c r="AW6" s="887"/>
    </row>
    <row r="7" spans="1:49" ht="6.7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49" s="146" customFormat="1" ht="13.5" customHeight="1">
      <c r="A8" s="156" t="s">
        <v>30</v>
      </c>
      <c r="B8" s="260"/>
      <c r="C8" s="260"/>
      <c r="D8" s="260"/>
      <c r="E8" s="260"/>
      <c r="F8" s="441"/>
      <c r="G8" s="469" t="str">
        <f>IF(基本情報入力シート!M37="","",基本情報入力シート!M37)</f>
        <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802"/>
      <c r="AL8" s="888"/>
      <c r="AM8" s="888"/>
      <c r="AN8" s="888"/>
      <c r="AO8" s="888"/>
      <c r="AP8" s="888"/>
      <c r="AQ8" s="888"/>
      <c r="AR8" s="888"/>
      <c r="AS8" s="888"/>
      <c r="AT8" s="888"/>
      <c r="AU8" s="888"/>
      <c r="AV8" s="888"/>
      <c r="AW8" s="888"/>
    </row>
    <row r="9" spans="1:49" s="146" customFormat="1" ht="25.5" customHeight="1">
      <c r="A9" s="157" t="s">
        <v>22</v>
      </c>
      <c r="B9" s="261"/>
      <c r="C9" s="261"/>
      <c r="D9" s="261"/>
      <c r="E9" s="261"/>
      <c r="F9" s="442"/>
      <c r="G9" s="470" t="str">
        <f>IF(基本情報入力シート!M38="","",基本情報入力シート!M38)</f>
        <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803"/>
      <c r="AL9" s="888"/>
      <c r="AM9" s="888"/>
      <c r="AN9" s="888"/>
      <c r="AO9" s="888"/>
      <c r="AP9" s="888"/>
      <c r="AQ9" s="888"/>
      <c r="AR9" s="888"/>
      <c r="AS9" s="888"/>
      <c r="AT9" s="888"/>
      <c r="AU9" s="888"/>
      <c r="AV9" s="888"/>
      <c r="AW9" s="888"/>
    </row>
    <row r="10" spans="1:49" s="146" customFormat="1" ht="12.75" customHeight="1">
      <c r="A10" s="158" t="s">
        <v>149</v>
      </c>
      <c r="B10" s="262"/>
      <c r="C10" s="262"/>
      <c r="D10" s="262"/>
      <c r="E10" s="262"/>
      <c r="F10" s="443"/>
      <c r="G10" s="471" t="s">
        <v>24</v>
      </c>
      <c r="H10" s="480" t="str">
        <f>IF(基本情報入力シート!AC39="－","",基本情報入力シート!AC39)</f>
        <v/>
      </c>
      <c r="I10" s="480"/>
      <c r="J10" s="480"/>
      <c r="K10" s="480"/>
      <c r="L10" s="480"/>
      <c r="M10" s="522"/>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804"/>
      <c r="AL10" s="888"/>
      <c r="AM10" s="888"/>
      <c r="AN10" s="888"/>
      <c r="AO10" s="888"/>
      <c r="AP10" s="888"/>
      <c r="AQ10" s="888"/>
      <c r="AR10" s="888"/>
      <c r="AS10" s="888"/>
      <c r="AT10" s="888"/>
      <c r="AU10" s="888"/>
      <c r="AV10" s="888"/>
      <c r="AW10" s="888"/>
    </row>
    <row r="11" spans="1:49" s="146" customFormat="1" ht="16.5" customHeight="1">
      <c r="A11" s="159"/>
      <c r="B11" s="263"/>
      <c r="C11" s="263"/>
      <c r="D11" s="263"/>
      <c r="E11" s="263"/>
      <c r="F11" s="444"/>
      <c r="G11" s="472" t="str">
        <f>IF(基本情報入力シート!M40="","",基本情報入力シート!M40)</f>
        <v/>
      </c>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805"/>
      <c r="AL11" s="888"/>
      <c r="AM11" s="888"/>
      <c r="AN11" s="888"/>
      <c r="AO11" s="888"/>
      <c r="AP11" s="888"/>
      <c r="AQ11" s="888"/>
      <c r="AR11" s="888"/>
      <c r="AS11" s="888"/>
      <c r="AT11" s="888"/>
      <c r="AU11" s="888"/>
      <c r="AV11" s="888"/>
      <c r="AW11" s="888"/>
    </row>
    <row r="12" spans="1:49" s="146" customFormat="1" ht="16.5" customHeight="1">
      <c r="A12" s="159"/>
      <c r="B12" s="263"/>
      <c r="C12" s="263"/>
      <c r="D12" s="263"/>
      <c r="E12" s="263"/>
      <c r="F12" s="444"/>
      <c r="G12" s="473" t="str">
        <f>IF(基本情報入力シート!M41="","",基本情報入力シート!M41)</f>
        <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806"/>
      <c r="AL12" s="888"/>
      <c r="AM12" s="888"/>
      <c r="AN12" s="888"/>
      <c r="AO12" s="888"/>
      <c r="AP12" s="888"/>
      <c r="AQ12" s="888"/>
      <c r="AR12" s="888"/>
      <c r="AS12" s="888"/>
      <c r="AT12" s="888"/>
      <c r="AU12" s="888"/>
      <c r="AV12" s="888"/>
      <c r="AW12" s="888"/>
    </row>
    <row r="13" spans="1:49" s="146" customFormat="1" ht="13.5" customHeight="1">
      <c r="A13" s="160" t="s">
        <v>30</v>
      </c>
      <c r="B13" s="264"/>
      <c r="C13" s="264"/>
      <c r="D13" s="264"/>
      <c r="E13" s="264"/>
      <c r="F13" s="445"/>
      <c r="G13" s="469" t="str">
        <f>IF(基本情報入力シート!M44="","",基本情報入力シート!M44)</f>
        <v/>
      </c>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802"/>
      <c r="AL13" s="888"/>
      <c r="AM13" s="888"/>
      <c r="AN13" s="888"/>
      <c r="AO13" s="888"/>
      <c r="AP13" s="888"/>
      <c r="AQ13" s="888"/>
      <c r="AR13" s="888"/>
      <c r="AS13" s="888"/>
      <c r="AT13" s="888"/>
      <c r="AU13" s="888"/>
      <c r="AV13" s="888"/>
      <c r="AW13" s="888"/>
    </row>
    <row r="14" spans="1:49" s="146" customFormat="1" ht="27.75" customHeight="1">
      <c r="A14" s="159" t="s">
        <v>3</v>
      </c>
      <c r="B14" s="263"/>
      <c r="C14" s="263"/>
      <c r="D14" s="263"/>
      <c r="E14" s="263"/>
      <c r="F14" s="444"/>
      <c r="G14" s="474" t="str">
        <f>IF(基本情報入力シート!M45="","",基本情報入力シート!M45)</f>
        <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806"/>
      <c r="AL14" s="888"/>
      <c r="AM14" s="888"/>
      <c r="AN14" s="888"/>
      <c r="AO14" s="888"/>
      <c r="AP14" s="888"/>
      <c r="AQ14" s="888"/>
      <c r="AR14" s="888"/>
      <c r="AS14" s="888"/>
      <c r="AT14" s="888"/>
      <c r="AU14" s="888"/>
      <c r="AV14" s="888"/>
      <c r="AW14" s="888"/>
    </row>
    <row r="15" spans="1:49" s="146" customFormat="1" ht="18.75" customHeight="1">
      <c r="A15" s="161" t="s">
        <v>148</v>
      </c>
      <c r="B15" s="161"/>
      <c r="C15" s="161"/>
      <c r="D15" s="161"/>
      <c r="E15" s="161"/>
      <c r="F15" s="161"/>
      <c r="G15" s="475" t="s">
        <v>7</v>
      </c>
      <c r="H15" s="161"/>
      <c r="I15" s="161"/>
      <c r="J15" s="161"/>
      <c r="K15" s="496" t="str">
        <f>IF(基本情報入力シート!M46="","",基本情報入力シート!M46)</f>
        <v/>
      </c>
      <c r="L15" s="506"/>
      <c r="M15" s="506"/>
      <c r="N15" s="506"/>
      <c r="O15" s="506"/>
      <c r="P15" s="506"/>
      <c r="Q15" s="506"/>
      <c r="R15" s="506"/>
      <c r="S15" s="506"/>
      <c r="T15" s="599"/>
      <c r="U15" s="616" t="s">
        <v>133</v>
      </c>
      <c r="V15" s="626"/>
      <c r="W15" s="626"/>
      <c r="X15" s="475"/>
      <c r="Y15" s="496" t="str">
        <f>IF(基本情報入力シート!M47="","",基本情報入力シート!M47)</f>
        <v/>
      </c>
      <c r="Z15" s="506"/>
      <c r="AA15" s="506"/>
      <c r="AB15" s="506"/>
      <c r="AC15" s="506"/>
      <c r="AD15" s="506"/>
      <c r="AE15" s="506"/>
      <c r="AF15" s="506"/>
      <c r="AG15" s="506"/>
      <c r="AH15" s="506"/>
      <c r="AI15" s="506"/>
      <c r="AJ15" s="599"/>
      <c r="AK15" s="146"/>
      <c r="AL15" s="888"/>
      <c r="AM15" s="888"/>
      <c r="AN15" s="888"/>
      <c r="AO15" s="888"/>
      <c r="AP15" s="888"/>
      <c r="AQ15" s="888"/>
      <c r="AR15" s="888"/>
      <c r="AS15" s="888"/>
      <c r="AT15" s="922"/>
      <c r="AU15" s="888"/>
      <c r="AV15" s="888"/>
      <c r="AW15" s="888"/>
    </row>
    <row r="16" spans="1:49" s="146" customFormat="1" ht="8.2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808"/>
      <c r="AK16" s="146"/>
      <c r="AL16" s="888"/>
      <c r="AM16" s="888"/>
      <c r="AN16" s="888"/>
      <c r="AO16" s="888"/>
      <c r="AP16" s="888"/>
      <c r="AQ16" s="888"/>
      <c r="AR16" s="888"/>
      <c r="AS16" s="888"/>
      <c r="AT16" s="922"/>
      <c r="AU16" s="888"/>
      <c r="AV16" s="888"/>
      <c r="AW16" s="888"/>
    </row>
    <row r="17" spans="1:49" s="146" customFormat="1" ht="7.5" customHeight="1">
      <c r="A17" s="163"/>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807"/>
      <c r="AL17" s="888"/>
      <c r="AM17" s="888"/>
      <c r="AN17" s="888"/>
      <c r="AO17" s="888"/>
      <c r="AP17" s="888"/>
      <c r="AQ17" s="888"/>
      <c r="AR17" s="888"/>
      <c r="AS17" s="922"/>
      <c r="AT17" s="888"/>
      <c r="AU17" s="888"/>
      <c r="AV17" s="888"/>
      <c r="AW17" s="888"/>
    </row>
    <row r="18" spans="1:49" s="146" customFormat="1" ht="21.75" customHeight="1">
      <c r="A18" s="164" t="s">
        <v>369</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809"/>
      <c r="AL18" s="888"/>
      <c r="AM18" s="888"/>
      <c r="AN18" s="888"/>
      <c r="AO18" s="888"/>
      <c r="AP18" s="888"/>
      <c r="AQ18" s="888"/>
      <c r="AR18" s="888"/>
      <c r="AS18" s="922"/>
      <c r="AT18" s="888"/>
      <c r="AU18" s="888"/>
      <c r="AV18" s="888"/>
      <c r="AW18" s="888"/>
    </row>
    <row r="19" spans="1:49" ht="25.5" customHeight="1">
      <c r="A19" s="165"/>
      <c r="B19" s="266"/>
      <c r="C19" s="349" t="s">
        <v>370</v>
      </c>
      <c r="D19" s="385"/>
      <c r="E19" s="385"/>
      <c r="F19" s="385"/>
      <c r="G19" s="385"/>
      <c r="H19" s="385"/>
      <c r="I19" s="385"/>
      <c r="J19" s="385"/>
      <c r="K19" s="385"/>
      <c r="L19" s="507"/>
      <c r="M19" s="523"/>
      <c r="N19" s="536" t="s">
        <v>357</v>
      </c>
      <c r="O19" s="549"/>
      <c r="P19" s="549"/>
      <c r="Q19" s="549"/>
      <c r="R19" s="549"/>
      <c r="S19" s="549"/>
      <c r="T19" s="549"/>
      <c r="U19" s="549"/>
      <c r="V19" s="549"/>
      <c r="W19" s="641"/>
      <c r="X19" s="657"/>
      <c r="Y19" s="685" t="s">
        <v>53</v>
      </c>
      <c r="Z19" s="707"/>
      <c r="AA19" s="707"/>
      <c r="AB19" s="707"/>
      <c r="AC19" s="707"/>
      <c r="AD19" s="707"/>
      <c r="AE19" s="707"/>
      <c r="AF19" s="707"/>
      <c r="AG19" s="707"/>
      <c r="AH19" s="707"/>
      <c r="AI19" s="781"/>
      <c r="AJ19" s="809"/>
      <c r="AS19" s="923"/>
    </row>
    <row r="20" spans="1:49" ht="11.25" customHeight="1">
      <c r="A20" s="1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810"/>
      <c r="AS20" s="923"/>
    </row>
    <row r="21" spans="1:49" ht="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
      <c r="AT21" s="923"/>
    </row>
    <row r="22" spans="1:49" ht="22.5" customHeight="1">
      <c r="A22" s="167" t="s">
        <v>176</v>
      </c>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
      <c r="AT22" s="923"/>
    </row>
    <row r="23" spans="1:49" ht="12.75" customHeight="1">
      <c r="A23" s="168" t="s">
        <v>107</v>
      </c>
      <c r="B23" s="269" t="s">
        <v>307</v>
      </c>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1"/>
      <c r="AT23" s="923"/>
    </row>
    <row r="24" spans="1:49" ht="12.75" customHeight="1">
      <c r="A24" s="168" t="s">
        <v>107</v>
      </c>
      <c r="B24" s="269" t="s">
        <v>189</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1"/>
      <c r="AT24" s="923"/>
    </row>
    <row r="25" spans="1:49" ht="12.75" customHeight="1">
      <c r="A25" s="169" t="s">
        <v>375</v>
      </c>
      <c r="B25" s="269" t="s">
        <v>376</v>
      </c>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1"/>
      <c r="AT25" s="923"/>
    </row>
    <row r="26" spans="1:49" ht="12.75" customHeight="1">
      <c r="A26" s="169" t="s">
        <v>132</v>
      </c>
      <c r="B26" s="269" t="s">
        <v>286</v>
      </c>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1"/>
      <c r="AT26" s="923"/>
    </row>
    <row r="27" spans="1:49" ht="20.25" customHeight="1">
      <c r="A27" s="170" t="s">
        <v>246</v>
      </c>
      <c r="B27" s="270" t="s">
        <v>263</v>
      </c>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1"/>
      <c r="AT27" s="923"/>
    </row>
    <row r="28" spans="1:49" ht="12.75" customHeight="1">
      <c r="A28" s="169" t="s">
        <v>222</v>
      </c>
      <c r="B28" s="269" t="s">
        <v>377</v>
      </c>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1"/>
      <c r="AT28" s="923"/>
    </row>
    <row r="29" spans="1:49" ht="5.25" customHeight="1">
      <c r="B29" s="271"/>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0"/>
      <c r="AK29" s="1"/>
      <c r="AT29" s="923"/>
    </row>
    <row r="30" spans="1:49" ht="18.75" customHeight="1">
      <c r="A30" s="171" t="s">
        <v>327</v>
      </c>
      <c r="B30" s="271"/>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0"/>
      <c r="AK30" s="1"/>
      <c r="AT30" s="923"/>
    </row>
    <row r="31" spans="1:49" ht="18.75" customHeight="1">
      <c r="A31" s="172" t="s">
        <v>332</v>
      </c>
      <c r="B31" s="272"/>
      <c r="C31" s="272"/>
      <c r="D31" s="272"/>
      <c r="E31" s="272"/>
      <c r="F31" s="272"/>
      <c r="G31" s="272"/>
      <c r="H31" s="272"/>
      <c r="I31" s="272"/>
      <c r="J31" s="272"/>
      <c r="K31" s="272"/>
      <c r="L31" s="272"/>
      <c r="M31" s="272"/>
      <c r="N31" s="272"/>
      <c r="O31" s="272"/>
      <c r="P31" s="272"/>
      <c r="Q31" s="272"/>
      <c r="R31" s="272"/>
      <c r="S31" s="272"/>
      <c r="T31" s="272"/>
      <c r="U31" s="272"/>
      <c r="V31" s="627"/>
      <c r="W31" s="179"/>
      <c r="X31" s="179"/>
      <c r="Y31" s="179"/>
      <c r="Z31" s="179"/>
      <c r="AA31" s="179"/>
      <c r="AB31" s="179"/>
      <c r="AC31" s="179"/>
      <c r="AD31" s="179"/>
      <c r="AE31" s="179"/>
      <c r="AF31" s="179"/>
      <c r="AG31" s="179"/>
      <c r="AH31" s="179"/>
      <c r="AI31" s="179"/>
      <c r="AJ31" s="10"/>
      <c r="AK31" s="1"/>
      <c r="AT31" s="923"/>
    </row>
    <row r="32" spans="1:49" ht="26.25" customHeight="1">
      <c r="A32" s="173" t="s">
        <v>32</v>
      </c>
      <c r="B32" s="273" t="s">
        <v>171</v>
      </c>
      <c r="C32" s="273"/>
      <c r="D32" s="386" t="str">
        <f>IF(V4=0,"",V4)</f>
        <v/>
      </c>
      <c r="E32" s="386"/>
      <c r="F32" s="446" t="s">
        <v>271</v>
      </c>
      <c r="G32" s="476"/>
      <c r="H32" s="476"/>
      <c r="I32" s="476"/>
      <c r="J32" s="476"/>
      <c r="K32" s="476"/>
      <c r="L32" s="476"/>
      <c r="M32" s="476"/>
      <c r="N32" s="476"/>
      <c r="O32" s="550"/>
      <c r="P32" s="556">
        <f>SUM(P37,W37,AD37)</f>
        <v>0</v>
      </c>
      <c r="Q32" s="565"/>
      <c r="R32" s="565"/>
      <c r="S32" s="565"/>
      <c r="T32" s="565"/>
      <c r="U32" s="617"/>
      <c r="V32" s="628" t="s">
        <v>16</v>
      </c>
      <c r="W32" s="179"/>
      <c r="X32" s="179"/>
      <c r="Y32" s="179"/>
      <c r="Z32" s="179"/>
      <c r="AA32" s="179"/>
      <c r="AB32" s="179"/>
      <c r="AC32" s="179"/>
      <c r="AD32" s="179"/>
      <c r="AE32" s="179"/>
      <c r="AF32" s="179"/>
      <c r="AG32" s="179"/>
      <c r="AH32" s="179"/>
      <c r="AI32" s="179"/>
      <c r="AJ32" s="10"/>
      <c r="AK32" s="1"/>
      <c r="AT32" s="923"/>
    </row>
    <row r="33" spans="1:73" ht="30" customHeight="1">
      <c r="A33" s="173" t="s">
        <v>35</v>
      </c>
      <c r="B33" s="274" t="s">
        <v>48</v>
      </c>
      <c r="C33" s="350"/>
      <c r="D33" s="350"/>
      <c r="E33" s="350"/>
      <c r="F33" s="350"/>
      <c r="G33" s="350"/>
      <c r="H33" s="350"/>
      <c r="I33" s="350"/>
      <c r="J33" s="350"/>
      <c r="K33" s="350"/>
      <c r="L33" s="350"/>
      <c r="M33" s="350"/>
      <c r="N33" s="350"/>
      <c r="O33" s="551"/>
      <c r="P33" s="556">
        <f>SUM(P38,W38,AD38)</f>
        <v>0</v>
      </c>
      <c r="Q33" s="565"/>
      <c r="R33" s="565"/>
      <c r="S33" s="565"/>
      <c r="T33" s="565"/>
      <c r="U33" s="617"/>
      <c r="V33" s="629" t="s">
        <v>16</v>
      </c>
      <c r="W33" s="179"/>
      <c r="X33" s="179"/>
      <c r="Y33" s="179"/>
      <c r="Z33" s="179"/>
      <c r="AA33" s="179"/>
      <c r="AB33" s="179"/>
      <c r="AC33" s="179"/>
      <c r="AD33" s="179"/>
      <c r="AE33" s="179"/>
      <c r="AF33" s="179"/>
      <c r="AG33" s="179"/>
      <c r="AH33" s="179"/>
      <c r="AI33" s="179"/>
      <c r="AJ33" s="10"/>
      <c r="AK33" s="1"/>
      <c r="AT33" s="923"/>
    </row>
    <row r="34" spans="1:73" ht="10.5" customHeight="1">
      <c r="A34" s="10"/>
      <c r="B34" s="271"/>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0"/>
      <c r="AK34" s="1"/>
      <c r="AT34" s="923"/>
    </row>
    <row r="35" spans="1:73" ht="20.25" customHeight="1">
      <c r="A35" s="171" t="s">
        <v>328</v>
      </c>
      <c r="B35" s="271"/>
      <c r="C35" s="179"/>
      <c r="D35" s="179"/>
      <c r="E35" s="179"/>
      <c r="F35" s="179"/>
      <c r="G35" s="179"/>
      <c r="H35" s="179"/>
      <c r="I35" s="179"/>
      <c r="J35" s="179"/>
      <c r="K35" s="179"/>
      <c r="L35" s="179"/>
      <c r="M35" s="179"/>
      <c r="N35" s="179"/>
      <c r="O35" s="179"/>
      <c r="P35" s="179"/>
      <c r="Q35" s="179"/>
      <c r="R35" s="179"/>
      <c r="S35" s="179"/>
      <c r="T35" s="179"/>
      <c r="U35" s="179"/>
      <c r="V35" s="630" t="s">
        <v>343</v>
      </c>
      <c r="W35" s="642"/>
      <c r="X35" s="642"/>
      <c r="Y35" s="642"/>
      <c r="Z35" s="415"/>
      <c r="AA35" s="415"/>
      <c r="AB35" s="724"/>
      <c r="AC35" s="630" t="s">
        <v>344</v>
      </c>
      <c r="AD35" s="642"/>
      <c r="AE35" s="642"/>
      <c r="AF35" s="642"/>
      <c r="AG35" s="642"/>
      <c r="AH35" s="642"/>
      <c r="AI35" s="415"/>
      <c r="AJ35" s="630" t="s">
        <v>345</v>
      </c>
      <c r="AK35" s="1"/>
      <c r="AT35" s="923"/>
    </row>
    <row r="36" spans="1:73" ht="18.75" customHeight="1">
      <c r="A36" s="174"/>
      <c r="B36" s="275"/>
      <c r="C36" s="275"/>
      <c r="D36" s="275"/>
      <c r="E36" s="275"/>
      <c r="F36" s="275"/>
      <c r="G36" s="275"/>
      <c r="H36" s="275"/>
      <c r="I36" s="275"/>
      <c r="J36" s="275"/>
      <c r="K36" s="275"/>
      <c r="L36" s="275"/>
      <c r="M36" s="275"/>
      <c r="N36" s="275"/>
      <c r="O36" s="552"/>
      <c r="P36" s="557" t="s">
        <v>261</v>
      </c>
      <c r="Q36" s="566"/>
      <c r="R36" s="566"/>
      <c r="S36" s="566"/>
      <c r="T36" s="566"/>
      <c r="U36" s="618"/>
      <c r="V36" s="631" t="str">
        <f>IF(B19="○",IF(P37="","",IF(P38="","",IF(P38&gt;P37,"○","☓"))),"")</f>
        <v/>
      </c>
      <c r="W36" s="643" t="s">
        <v>272</v>
      </c>
      <c r="X36" s="566"/>
      <c r="Y36" s="566"/>
      <c r="Z36" s="566"/>
      <c r="AA36" s="566"/>
      <c r="AB36" s="618"/>
      <c r="AC36" s="631" t="str">
        <f>IF(M19="○",IF(W37="","",IF(W38="","",IF(W38&gt;W37,"○","☓"))),"")</f>
        <v/>
      </c>
      <c r="AD36" s="643" t="s">
        <v>267</v>
      </c>
      <c r="AE36" s="566"/>
      <c r="AF36" s="566"/>
      <c r="AG36" s="566"/>
      <c r="AH36" s="566"/>
      <c r="AI36" s="618"/>
      <c r="AJ36" s="631" t="str">
        <f>IF(X19="○",IF(AD37="","",IF(AD38="","",IF(AD38&gt;AD37,"○","☓"))),"")</f>
        <v/>
      </c>
      <c r="AL36" s="889" t="s">
        <v>389</v>
      </c>
      <c r="AM36" s="889"/>
      <c r="AN36" s="889"/>
      <c r="AO36" s="889"/>
      <c r="AP36" s="889"/>
      <c r="AQ36" s="889"/>
      <c r="AR36" s="889"/>
      <c r="AS36" s="889"/>
      <c r="AT36" s="889"/>
      <c r="AU36" s="889"/>
      <c r="AV36" s="925"/>
    </row>
    <row r="37" spans="1:73" ht="26.25" customHeight="1">
      <c r="A37" s="173" t="s">
        <v>32</v>
      </c>
      <c r="B37" s="273" t="s">
        <v>171</v>
      </c>
      <c r="C37" s="273"/>
      <c r="D37" s="386" t="str">
        <f>IF(V4=0,"",V4)</f>
        <v/>
      </c>
      <c r="E37" s="386"/>
      <c r="F37" s="446" t="s">
        <v>271</v>
      </c>
      <c r="G37" s="476"/>
      <c r="H37" s="476"/>
      <c r="I37" s="476"/>
      <c r="J37" s="476"/>
      <c r="K37" s="476"/>
      <c r="L37" s="476"/>
      <c r="M37" s="476"/>
      <c r="N37" s="476"/>
      <c r="O37" s="550"/>
      <c r="P37" s="558" t="str">
        <f>IF('別紙様式2-2 個表_処遇'!O5="","",'別紙様式2-2 個表_処遇'!O5)</f>
        <v/>
      </c>
      <c r="Q37" s="567"/>
      <c r="R37" s="567"/>
      <c r="S37" s="567"/>
      <c r="T37" s="567"/>
      <c r="U37" s="567"/>
      <c r="V37" s="632" t="s">
        <v>16</v>
      </c>
      <c r="W37" s="644" t="str">
        <f>IF('別紙様式2-3 個表_特定'!O5="","",'別紙様式2-3 個表_特定'!O5)</f>
        <v/>
      </c>
      <c r="X37" s="658"/>
      <c r="Y37" s="658"/>
      <c r="Z37" s="658"/>
      <c r="AA37" s="658"/>
      <c r="AB37" s="658"/>
      <c r="AC37" s="632" t="s">
        <v>16</v>
      </c>
      <c r="AD37" s="644" t="str">
        <f>IF('別紙様式2-4 個表_ベースアップ'!O5="","",'別紙様式2-4 個表_ベースアップ'!O5)</f>
        <v/>
      </c>
      <c r="AE37" s="658"/>
      <c r="AF37" s="658"/>
      <c r="AG37" s="658"/>
      <c r="AH37" s="658"/>
      <c r="AI37" s="658"/>
      <c r="AJ37" s="811" t="s">
        <v>16</v>
      </c>
      <c r="AL37" s="888"/>
    </row>
    <row r="38" spans="1:73" ht="30" customHeight="1">
      <c r="A38" s="173" t="s">
        <v>35</v>
      </c>
      <c r="B38" s="274" t="s">
        <v>388</v>
      </c>
      <c r="C38" s="350"/>
      <c r="D38" s="350"/>
      <c r="E38" s="350"/>
      <c r="F38" s="350"/>
      <c r="G38" s="350"/>
      <c r="H38" s="350"/>
      <c r="I38" s="350"/>
      <c r="J38" s="350"/>
      <c r="K38" s="350"/>
      <c r="L38" s="350"/>
      <c r="M38" s="350"/>
      <c r="N38" s="350"/>
      <c r="O38" s="350"/>
      <c r="P38" s="559"/>
      <c r="Q38" s="568"/>
      <c r="R38" s="568"/>
      <c r="S38" s="568"/>
      <c r="T38" s="568"/>
      <c r="U38" s="619"/>
      <c r="V38" s="633" t="s">
        <v>16</v>
      </c>
      <c r="W38" s="645"/>
      <c r="X38" s="659"/>
      <c r="Y38" s="659"/>
      <c r="Z38" s="659"/>
      <c r="AA38" s="659"/>
      <c r="AB38" s="725"/>
      <c r="AC38" s="633" t="s">
        <v>16</v>
      </c>
      <c r="AD38" s="739">
        <f>S139+S142</f>
        <v>0</v>
      </c>
      <c r="AE38" s="754"/>
      <c r="AF38" s="754"/>
      <c r="AG38" s="754"/>
      <c r="AH38" s="754"/>
      <c r="AI38" s="782"/>
      <c r="AJ38" s="812" t="s">
        <v>16</v>
      </c>
    </row>
    <row r="39" spans="1:73" ht="6.75" customHeight="1">
      <c r="A39" s="175"/>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row>
    <row r="40" spans="1:73">
      <c r="A40" s="148" t="s">
        <v>106</v>
      </c>
    </row>
    <row r="41" spans="1:73" ht="12.75" customHeight="1">
      <c r="A41" s="169" t="s">
        <v>107</v>
      </c>
      <c r="B41" s="148" t="s">
        <v>299</v>
      </c>
    </row>
    <row r="42" spans="1:73" ht="12.75" customHeight="1">
      <c r="A42" s="169" t="s">
        <v>107</v>
      </c>
      <c r="B42" s="148" t="s">
        <v>162</v>
      </c>
    </row>
    <row r="43" spans="1:73" ht="12.75" customHeight="1">
      <c r="A43" s="169" t="s">
        <v>107</v>
      </c>
      <c r="B43" s="148" t="s">
        <v>216</v>
      </c>
    </row>
    <row r="44" spans="1:73" ht="12.75" customHeight="1">
      <c r="A44" s="169" t="s">
        <v>107</v>
      </c>
      <c r="B44" s="148" t="s">
        <v>355</v>
      </c>
    </row>
    <row r="45" spans="1:73" ht="9" customHeight="1">
      <c r="A45" s="1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row>
    <row r="46" spans="1:73" ht="18" customHeight="1">
      <c r="A46" s="177" t="s">
        <v>69</v>
      </c>
      <c r="B46" s="277"/>
      <c r="C46" s="351"/>
      <c r="D46" s="351"/>
      <c r="E46" s="351"/>
      <c r="F46" s="351"/>
      <c r="G46" s="351"/>
      <c r="H46" s="351"/>
      <c r="I46" s="351"/>
      <c r="J46" s="351"/>
      <c r="K46" s="351"/>
      <c r="L46" s="351"/>
      <c r="M46" s="351"/>
      <c r="N46" s="351"/>
      <c r="O46" s="351"/>
      <c r="P46" s="351"/>
      <c r="Q46" s="351"/>
      <c r="R46" s="351"/>
      <c r="S46" s="351"/>
      <c r="T46" s="351"/>
      <c r="U46" s="351"/>
      <c r="V46" s="351"/>
      <c r="W46" s="179"/>
      <c r="X46" s="179"/>
      <c r="Y46" s="179"/>
      <c r="Z46" s="179"/>
      <c r="AA46" s="179"/>
      <c r="AB46" s="179"/>
      <c r="AC46" s="179"/>
      <c r="AD46" s="179"/>
      <c r="AE46" s="179"/>
      <c r="AF46" s="179"/>
      <c r="AG46" s="179"/>
      <c r="AH46" s="179"/>
      <c r="AI46" s="179"/>
      <c r="AJ46" s="10"/>
      <c r="AK46" s="1"/>
      <c r="AT46" s="923"/>
    </row>
    <row r="47" spans="1:73" ht="14.25" customHeight="1">
      <c r="A47" s="169" t="s">
        <v>107</v>
      </c>
      <c r="B47" s="148" t="s">
        <v>378</v>
      </c>
      <c r="AJ47" s="1"/>
      <c r="AK47" s="1"/>
      <c r="AL47" s="890"/>
      <c r="AM47" s="890"/>
      <c r="AN47" s="890"/>
      <c r="AO47" s="890"/>
      <c r="AP47" s="890"/>
      <c r="AQ47" s="890"/>
      <c r="AR47" s="890"/>
      <c r="AS47" s="890"/>
      <c r="AT47" s="890"/>
      <c r="AU47" s="890"/>
      <c r="AV47" s="890"/>
      <c r="AW47" s="890"/>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row>
    <row r="48" spans="1:73" ht="27" customHeight="1">
      <c r="A48" s="178" t="b">
        <v>0</v>
      </c>
      <c r="B48" s="278"/>
      <c r="C48" s="352" t="s">
        <v>223</v>
      </c>
      <c r="D48" s="352"/>
      <c r="E48" s="352"/>
      <c r="F48" s="352"/>
      <c r="G48" s="352"/>
      <c r="H48" s="352"/>
      <c r="I48" s="352"/>
      <c r="J48" s="352"/>
      <c r="K48" s="352"/>
      <c r="L48" s="352"/>
      <c r="M48" s="352"/>
      <c r="N48" s="352"/>
      <c r="O48" s="352"/>
      <c r="P48" s="352"/>
      <c r="Q48" s="352"/>
      <c r="R48" s="352"/>
      <c r="S48" s="352"/>
      <c r="T48" s="352"/>
      <c r="U48" s="352"/>
      <c r="V48" s="634"/>
      <c r="W48" s="179" t="s">
        <v>335</v>
      </c>
      <c r="X48" s="631" t="str">
        <f>IF(A48="","",IF(A48=TRUE,"○","×"))</f>
        <v>×</v>
      </c>
      <c r="Y48" s="686" t="s">
        <v>336</v>
      </c>
      <c r="Z48" s="179"/>
      <c r="AA48" s="179"/>
      <c r="AB48" s="179"/>
      <c r="AC48" s="179"/>
      <c r="AD48" s="179"/>
      <c r="AE48" s="179"/>
      <c r="AF48" s="179"/>
      <c r="AG48" s="179"/>
      <c r="AH48" s="179"/>
      <c r="AI48" s="179"/>
      <c r="AJ48" s="10"/>
      <c r="AK48" s="1"/>
      <c r="AL48" s="889" t="s">
        <v>303</v>
      </c>
      <c r="AM48" s="889"/>
      <c r="AN48" s="889"/>
      <c r="AO48" s="889"/>
      <c r="AP48" s="889"/>
      <c r="AQ48" s="889"/>
      <c r="AR48" s="889"/>
      <c r="AS48" s="889"/>
      <c r="AT48" s="889"/>
      <c r="AU48" s="889"/>
      <c r="AV48" s="925"/>
      <c r="AZ48" s="150"/>
    </row>
    <row r="49" spans="1:52" ht="3.75" customHeight="1">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0"/>
      <c r="AK49" s="1"/>
      <c r="AL49" s="891"/>
      <c r="AM49" s="891"/>
      <c r="AN49" s="891"/>
      <c r="AO49" s="891"/>
      <c r="AP49" s="891"/>
      <c r="AQ49" s="891"/>
      <c r="AR49" s="891"/>
      <c r="AS49" s="891"/>
      <c r="AT49" s="891"/>
      <c r="AU49" s="891"/>
      <c r="AV49" s="891"/>
      <c r="AZ49" s="150"/>
    </row>
    <row r="50" spans="1:52" ht="69.75" customHeight="1">
      <c r="A50" s="180" t="s">
        <v>137</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
      <c r="AZ50" s="150"/>
    </row>
    <row r="51" spans="1:52" ht="28.5" customHeight="1">
      <c r="A51" s="181" t="s">
        <v>399</v>
      </c>
      <c r="B51" s="271"/>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0"/>
      <c r="AK51" s="1"/>
      <c r="AZ51" s="150"/>
    </row>
    <row r="52" spans="1:52" ht="18" customHeight="1">
      <c r="A52" s="171" t="s">
        <v>347</v>
      </c>
      <c r="B52" s="271"/>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0"/>
      <c r="AK52" s="1"/>
      <c r="AZ52" s="150"/>
    </row>
    <row r="53" spans="1:52" ht="22.5" customHeight="1">
      <c r="A53" s="182" t="s">
        <v>326</v>
      </c>
      <c r="B53" s="279"/>
      <c r="C53" s="353"/>
      <c r="D53" s="353"/>
      <c r="E53" s="353"/>
      <c r="F53" s="353"/>
      <c r="G53" s="353"/>
      <c r="H53" s="353"/>
      <c r="I53" s="353"/>
      <c r="J53" s="353"/>
      <c r="K53" s="353"/>
      <c r="L53" s="508"/>
      <c r="M53" s="520"/>
      <c r="N53" s="520"/>
      <c r="O53" s="520"/>
      <c r="P53" s="520"/>
      <c r="Q53" s="520"/>
      <c r="R53" s="520"/>
      <c r="S53" s="580">
        <f>P38</f>
        <v>0</v>
      </c>
      <c r="T53" s="600"/>
      <c r="U53" s="600"/>
      <c r="V53" s="600"/>
      <c r="W53" s="600"/>
      <c r="X53" s="660" t="s">
        <v>16</v>
      </c>
      <c r="Y53" s="179"/>
      <c r="Z53" s="179"/>
      <c r="AA53" s="179"/>
      <c r="AB53" s="179"/>
      <c r="AC53" s="179"/>
      <c r="AD53" s="179"/>
      <c r="AE53" s="179"/>
      <c r="AF53" s="179"/>
      <c r="AG53" s="179"/>
      <c r="AH53" s="179"/>
      <c r="AI53" s="179"/>
      <c r="AJ53" s="766" t="str">
        <f>IF(B19="○",IF(AND(AND(P54&lt;&gt;"",S54&lt;&gt;"",Z54&lt;&gt;"",AC54&lt;&gt;""),OR(E55=TRUE,I55=TRUE,O55=TRUE,V55=TRUE,AND(Z55=TRUE,AD55&lt;&gt;"")),OR(E57=TRUE,L57=TRUE,AND(S57=TRUE,X57&lt;&gt;"")),AND(E59&lt;&gt;"",O61&lt;&gt;"",R61&lt;&gt;""),OR(V61=TRUE,Z61=TRUE)),"○","×"),"")</f>
        <v/>
      </c>
      <c r="AK53" s="1"/>
      <c r="AL53" s="892" t="s">
        <v>394</v>
      </c>
      <c r="AM53" s="889"/>
      <c r="AN53" s="889"/>
      <c r="AO53" s="889"/>
      <c r="AP53" s="889"/>
      <c r="AQ53" s="889"/>
      <c r="AR53" s="889"/>
      <c r="AS53" s="889"/>
      <c r="AT53" s="889"/>
      <c r="AU53" s="889"/>
      <c r="AV53" s="925"/>
      <c r="AZ53" s="150"/>
    </row>
    <row r="54" spans="1:52" ht="21.75" customHeight="1">
      <c r="A54" s="183" t="s">
        <v>192</v>
      </c>
      <c r="B54" s="280"/>
      <c r="C54" s="280"/>
      <c r="D54" s="280"/>
      <c r="E54" s="404"/>
      <c r="F54" s="404"/>
      <c r="G54" s="404"/>
      <c r="H54" s="404"/>
      <c r="I54" s="404"/>
      <c r="J54" s="404"/>
      <c r="K54" s="404"/>
      <c r="L54" s="404"/>
      <c r="M54" s="416"/>
      <c r="N54" s="478" t="s">
        <v>57</v>
      </c>
      <c r="O54" s="478"/>
      <c r="P54" s="560"/>
      <c r="Q54" s="560"/>
      <c r="R54" s="478" t="s">
        <v>31</v>
      </c>
      <c r="S54" s="560"/>
      <c r="T54" s="560"/>
      <c r="U54" s="478" t="s">
        <v>39</v>
      </c>
      <c r="V54" s="544" t="s">
        <v>40</v>
      </c>
      <c r="W54" s="544"/>
      <c r="X54" s="478" t="s">
        <v>57</v>
      </c>
      <c r="Y54" s="478"/>
      <c r="Z54" s="560"/>
      <c r="AA54" s="560"/>
      <c r="AB54" s="478" t="s">
        <v>31</v>
      </c>
      <c r="AC54" s="560"/>
      <c r="AD54" s="560"/>
      <c r="AE54" s="478" t="s">
        <v>39</v>
      </c>
      <c r="AF54" s="478" t="s">
        <v>159</v>
      </c>
      <c r="AG54" s="478" t="str">
        <f>IF(P54&gt;=1,(Z54*12+AC54)-(P54*12+S54)+1,"")</f>
        <v/>
      </c>
      <c r="AH54" s="544" t="s">
        <v>165</v>
      </c>
      <c r="AI54" s="544"/>
      <c r="AJ54" s="451" t="s">
        <v>78</v>
      </c>
      <c r="AL54" s="893"/>
      <c r="AU54" s="923"/>
    </row>
    <row r="55" spans="1:52" s="146" customFormat="1" ht="30" customHeight="1">
      <c r="A55" s="184" t="s">
        <v>80</v>
      </c>
      <c r="B55" s="281"/>
      <c r="C55" s="281"/>
      <c r="D55" s="281"/>
      <c r="E55" s="405" t="b">
        <v>0</v>
      </c>
      <c r="F55" s="447" t="s">
        <v>18</v>
      </c>
      <c r="G55" s="477"/>
      <c r="H55" s="477"/>
      <c r="I55" s="487" t="b">
        <v>0</v>
      </c>
      <c r="J55" s="447" t="s">
        <v>108</v>
      </c>
      <c r="K55" s="477"/>
      <c r="L55" s="477"/>
      <c r="M55" s="524"/>
      <c r="N55" s="524"/>
      <c r="O55" s="553" t="b">
        <v>0</v>
      </c>
      <c r="P55" s="561" t="s">
        <v>110</v>
      </c>
      <c r="Q55" s="524"/>
      <c r="R55" s="524"/>
      <c r="S55" s="524"/>
      <c r="T55" s="524"/>
      <c r="U55" s="524"/>
      <c r="V55" s="553" t="b">
        <v>0</v>
      </c>
      <c r="W55" s="561" t="s">
        <v>27</v>
      </c>
      <c r="X55" s="524"/>
      <c r="Y55" s="524"/>
      <c r="Z55" s="553" t="b">
        <v>0</v>
      </c>
      <c r="AA55" s="561" t="s">
        <v>75</v>
      </c>
      <c r="AB55" s="524"/>
      <c r="AC55" s="524" t="s">
        <v>68</v>
      </c>
      <c r="AD55" s="740"/>
      <c r="AE55" s="740"/>
      <c r="AF55" s="740"/>
      <c r="AG55" s="740"/>
      <c r="AH55" s="740"/>
      <c r="AI55" s="524" t="s">
        <v>13</v>
      </c>
      <c r="AJ55" s="813"/>
      <c r="AK55" s="146"/>
      <c r="AL55" s="888"/>
      <c r="AM55" s="888"/>
      <c r="AN55" s="888"/>
      <c r="AO55" s="888"/>
      <c r="AP55" s="888"/>
      <c r="AQ55" s="888"/>
      <c r="AR55" s="888"/>
      <c r="AS55" s="888"/>
      <c r="AT55" s="888"/>
      <c r="AU55" s="888"/>
      <c r="AV55" s="888"/>
      <c r="AW55" s="888"/>
    </row>
    <row r="56" spans="1:52" s="146" customFormat="1" ht="18.75" customHeight="1">
      <c r="A56" s="185" t="s">
        <v>79</v>
      </c>
      <c r="B56" s="282"/>
      <c r="C56" s="282"/>
      <c r="D56" s="282"/>
      <c r="E56" s="406" t="s">
        <v>206</v>
      </c>
      <c r="F56" s="448"/>
      <c r="G56" s="404"/>
      <c r="H56" s="404"/>
      <c r="I56" s="308"/>
      <c r="J56" s="404"/>
      <c r="K56" s="404"/>
      <c r="L56" s="404"/>
      <c r="M56" s="404"/>
      <c r="N56" s="404"/>
      <c r="O56" s="247"/>
      <c r="P56" s="404"/>
      <c r="Q56" s="404"/>
      <c r="R56" s="404"/>
      <c r="S56" s="404"/>
      <c r="T56" s="404"/>
      <c r="U56" s="404"/>
      <c r="V56" s="247"/>
      <c r="W56" s="404"/>
      <c r="X56" s="404"/>
      <c r="Y56" s="308"/>
      <c r="Z56" s="308"/>
      <c r="AA56" s="404"/>
      <c r="AB56" s="404"/>
      <c r="AC56" s="404"/>
      <c r="AD56" s="404"/>
      <c r="AE56" s="404"/>
      <c r="AF56" s="404"/>
      <c r="AG56" s="404"/>
      <c r="AH56" s="404"/>
      <c r="AI56" s="404"/>
      <c r="AJ56" s="814"/>
      <c r="AK56" s="146"/>
      <c r="AL56" s="888"/>
      <c r="AM56" s="888"/>
      <c r="AN56" s="888"/>
      <c r="AO56" s="888"/>
      <c r="AP56" s="888"/>
      <c r="AQ56" s="888"/>
      <c r="AR56" s="888"/>
      <c r="AS56" s="888"/>
      <c r="AT56" s="888"/>
      <c r="AU56" s="888"/>
      <c r="AV56" s="888"/>
      <c r="AW56" s="888"/>
    </row>
    <row r="57" spans="1:52" s="146" customFormat="1" ht="18" customHeight="1">
      <c r="A57" s="186"/>
      <c r="B57" s="188"/>
      <c r="C57" s="188"/>
      <c r="D57" s="188"/>
      <c r="E57" s="407" t="b">
        <v>0</v>
      </c>
      <c r="F57" s="329" t="s">
        <v>23</v>
      </c>
      <c r="G57" s="308"/>
      <c r="H57" s="308"/>
      <c r="I57" s="308"/>
      <c r="J57" s="308"/>
      <c r="L57" s="509" t="b">
        <v>0</v>
      </c>
      <c r="M57" s="329" t="s">
        <v>166</v>
      </c>
      <c r="N57" s="308"/>
      <c r="O57" s="308"/>
      <c r="P57" s="247"/>
      <c r="Q57" s="247"/>
      <c r="R57" s="329"/>
      <c r="S57" s="581" t="b">
        <v>0</v>
      </c>
      <c r="T57" s="329" t="s">
        <v>75</v>
      </c>
      <c r="U57" s="247"/>
      <c r="W57" s="329" t="s">
        <v>68</v>
      </c>
      <c r="X57" s="661"/>
      <c r="Y57" s="661"/>
      <c r="Z57" s="661"/>
      <c r="AA57" s="661"/>
      <c r="AB57" s="661"/>
      <c r="AC57" s="661"/>
      <c r="AD57" s="661"/>
      <c r="AE57" s="661"/>
      <c r="AF57" s="661"/>
      <c r="AG57" s="661"/>
      <c r="AH57" s="661"/>
      <c r="AI57" s="661"/>
      <c r="AJ57" s="815" t="s">
        <v>13</v>
      </c>
      <c r="AK57" s="146"/>
      <c r="AL57" s="888"/>
      <c r="AM57" s="888"/>
      <c r="AN57" s="888"/>
      <c r="AO57" s="888"/>
      <c r="AP57" s="888"/>
      <c r="AQ57" s="888"/>
      <c r="AR57" s="888"/>
      <c r="AS57" s="888"/>
      <c r="AT57" s="888"/>
      <c r="AU57" s="888"/>
      <c r="AV57" s="888"/>
      <c r="AW57" s="888"/>
    </row>
    <row r="58" spans="1:52" s="146" customFormat="1" ht="19.5" customHeight="1">
      <c r="A58" s="186"/>
      <c r="B58" s="188"/>
      <c r="C58" s="188"/>
      <c r="D58" s="188"/>
      <c r="E58" s="306" t="s">
        <v>288</v>
      </c>
      <c r="F58" s="329"/>
      <c r="G58" s="308"/>
      <c r="H58" s="308"/>
      <c r="I58" s="308"/>
      <c r="J58" s="308"/>
      <c r="K58" s="277"/>
      <c r="L58" s="308"/>
      <c r="M58" s="277"/>
      <c r="N58" s="534"/>
      <c r="O58" s="247"/>
      <c r="P58" s="329"/>
      <c r="Q58" s="329"/>
      <c r="R58" s="329"/>
      <c r="S58" s="290"/>
      <c r="T58" s="290"/>
      <c r="U58" s="290"/>
      <c r="V58" s="290"/>
      <c r="W58" s="290"/>
      <c r="X58" s="290"/>
      <c r="Y58" s="290"/>
      <c r="Z58" s="290"/>
      <c r="AA58" s="290"/>
      <c r="AB58" s="290"/>
      <c r="AC58" s="290"/>
      <c r="AD58" s="290"/>
      <c r="AE58" s="290"/>
      <c r="AF58" s="290"/>
      <c r="AG58" s="290"/>
      <c r="AH58" s="290"/>
      <c r="AI58" s="290"/>
      <c r="AJ58" s="815"/>
      <c r="AK58" s="146"/>
      <c r="AL58" s="888"/>
      <c r="AM58" s="888"/>
      <c r="AN58" s="888"/>
      <c r="AO58" s="888"/>
      <c r="AP58" s="888"/>
      <c r="AQ58" s="888"/>
      <c r="AR58" s="888"/>
      <c r="AS58" s="888"/>
      <c r="AT58" s="888"/>
      <c r="AU58" s="888"/>
      <c r="AV58" s="888"/>
      <c r="AW58" s="888"/>
    </row>
    <row r="59" spans="1:52" s="146" customFormat="1" ht="65.25" customHeight="1">
      <c r="A59" s="186"/>
      <c r="B59" s="188"/>
      <c r="C59" s="188"/>
      <c r="D59" s="188"/>
      <c r="E59" s="408"/>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816"/>
      <c r="AK59" s="146"/>
      <c r="AL59" s="888"/>
      <c r="AM59" s="888"/>
      <c r="AN59" s="888"/>
      <c r="AO59" s="888"/>
      <c r="AP59" s="888"/>
      <c r="AQ59" s="888"/>
      <c r="AR59" s="888"/>
      <c r="AS59" s="888"/>
      <c r="AT59" s="888"/>
      <c r="AU59" s="888"/>
      <c r="AV59" s="888"/>
      <c r="AW59" s="888"/>
    </row>
    <row r="60" spans="1:52" s="146" customFormat="1" ht="18.75" customHeight="1">
      <c r="A60" s="186"/>
      <c r="B60" s="188"/>
      <c r="C60" s="188"/>
      <c r="D60" s="188"/>
      <c r="E60" s="409" t="s">
        <v>36</v>
      </c>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817"/>
      <c r="AK60" s="146"/>
      <c r="AL60" s="888"/>
      <c r="AM60" s="145"/>
      <c r="AN60" s="145"/>
      <c r="AO60" s="145"/>
      <c r="AP60" s="145"/>
      <c r="AQ60" s="145"/>
      <c r="AR60" s="145"/>
      <c r="AS60" s="145"/>
      <c r="AT60" s="923"/>
      <c r="AU60" s="145"/>
      <c r="AV60" s="145"/>
      <c r="AW60" s="145"/>
      <c r="AX60" s="1"/>
      <c r="AY60" s="1"/>
      <c r="AZ60" s="1"/>
    </row>
    <row r="61" spans="1:52" ht="18.75" customHeight="1">
      <c r="A61" s="187"/>
      <c r="B61" s="283"/>
      <c r="C61" s="283"/>
      <c r="D61" s="283"/>
      <c r="E61" s="410" t="s">
        <v>170</v>
      </c>
      <c r="F61" s="261"/>
      <c r="G61" s="261"/>
      <c r="H61" s="261"/>
      <c r="I61" s="261"/>
      <c r="J61" s="261"/>
      <c r="K61" s="261"/>
      <c r="L61" s="510" t="s">
        <v>171</v>
      </c>
      <c r="M61" s="525"/>
      <c r="N61" s="525"/>
      <c r="O61" s="554"/>
      <c r="P61" s="554"/>
      <c r="Q61" s="564" t="s">
        <v>5</v>
      </c>
      <c r="R61" s="554"/>
      <c r="S61" s="554"/>
      <c r="T61" s="564" t="s">
        <v>41</v>
      </c>
      <c r="U61" s="564" t="s">
        <v>68</v>
      </c>
      <c r="V61" s="635" t="b">
        <v>0</v>
      </c>
      <c r="W61" s="639" t="s">
        <v>67</v>
      </c>
      <c r="X61" s="564"/>
      <c r="Y61" s="564"/>
      <c r="Z61" s="635" t="b">
        <v>0</v>
      </c>
      <c r="AA61" s="639" t="s">
        <v>82</v>
      </c>
      <c r="AB61" s="564"/>
      <c r="AC61" s="564" t="s">
        <v>13</v>
      </c>
      <c r="AD61" s="736"/>
      <c r="AE61" s="736"/>
      <c r="AF61" s="736"/>
      <c r="AG61" s="736"/>
      <c r="AH61" s="736"/>
      <c r="AI61" s="736"/>
      <c r="AJ61" s="818"/>
      <c r="AK61" s="146"/>
      <c r="AL61" s="888"/>
      <c r="AT61" s="923"/>
    </row>
    <row r="62" spans="1:52" ht="14.25" customHeight="1">
      <c r="A62" s="188"/>
      <c r="B62" s="188"/>
      <c r="C62" s="188"/>
      <c r="D62" s="188"/>
      <c r="E62" s="411"/>
      <c r="F62" s="415"/>
      <c r="G62" s="415"/>
      <c r="H62" s="415"/>
      <c r="I62" s="415"/>
      <c r="J62" s="415"/>
      <c r="K62" s="415"/>
      <c r="L62" s="233"/>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146"/>
      <c r="AL62" s="888"/>
      <c r="AT62" s="923"/>
    </row>
    <row r="63" spans="1:52" s="147" customFormat="1" ht="21" customHeight="1">
      <c r="A63" s="171" t="s">
        <v>348</v>
      </c>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761"/>
      <c r="AG63" s="5"/>
      <c r="AH63" s="5"/>
      <c r="AI63" s="5"/>
      <c r="AJ63" s="5"/>
      <c r="AL63" s="894"/>
      <c r="AM63" s="907"/>
      <c r="AN63" s="907"/>
      <c r="AO63" s="907"/>
      <c r="AP63" s="907"/>
      <c r="AQ63" s="907"/>
      <c r="AR63" s="907"/>
      <c r="AS63" s="907"/>
      <c r="AT63" s="907"/>
      <c r="AU63" s="907"/>
      <c r="AV63" s="907"/>
      <c r="AW63" s="907"/>
    </row>
    <row r="64" spans="1:52" s="148" customFormat="1" ht="26.25" customHeight="1">
      <c r="A64" s="189" t="s">
        <v>229</v>
      </c>
      <c r="B64" s="285" t="s">
        <v>225</v>
      </c>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148"/>
      <c r="AL64" s="895"/>
      <c r="AM64" s="913"/>
      <c r="AN64" s="913"/>
      <c r="AO64" s="913"/>
      <c r="AP64" s="913"/>
      <c r="AQ64" s="913"/>
      <c r="AR64" s="913"/>
      <c r="AS64" s="913"/>
      <c r="AT64" s="913"/>
      <c r="AU64" s="913"/>
      <c r="AV64" s="913"/>
      <c r="AW64" s="913"/>
    </row>
    <row r="65" spans="1:49" s="146" customFormat="1" ht="24.75" customHeight="1">
      <c r="A65" s="190" t="s">
        <v>207</v>
      </c>
      <c r="B65" s="286"/>
      <c r="C65" s="354"/>
      <c r="D65" s="354"/>
      <c r="E65" s="354"/>
      <c r="F65" s="354"/>
      <c r="G65" s="354"/>
      <c r="H65" s="354"/>
      <c r="I65" s="354"/>
      <c r="J65" s="354"/>
      <c r="K65" s="354"/>
      <c r="L65" s="354"/>
      <c r="M65" s="354"/>
      <c r="N65" s="354"/>
      <c r="O65" s="354"/>
      <c r="P65" s="354"/>
      <c r="Q65" s="354"/>
      <c r="R65" s="354"/>
      <c r="S65" s="354"/>
      <c r="T65" s="354"/>
      <c r="U65" s="620" t="s">
        <v>349</v>
      </c>
      <c r="V65" s="636"/>
      <c r="W65" s="636"/>
      <c r="X65" s="636"/>
      <c r="Y65" s="636"/>
      <c r="Z65" s="636"/>
      <c r="AA65" s="636"/>
      <c r="AB65" s="636"/>
      <c r="AC65" s="636"/>
      <c r="AD65" s="636"/>
      <c r="AE65" s="636"/>
      <c r="AF65" s="636"/>
      <c r="AG65" s="771" t="b">
        <v>0</v>
      </c>
      <c r="AH65" s="778" t="s">
        <v>87</v>
      </c>
      <c r="AI65" s="783"/>
      <c r="AJ65" s="766" t="str">
        <f>IF(B19="○",IF(COUNTIF('別紙様式2-2 個表_処遇'!T11:T110,"*加算Ⅰ*")+COUNTIF('別紙様式2-2 個表_処遇'!T11:T110,"*加算Ⅱ*"),IF(AG65=TRUE,"○","×"),""),"")</f>
        <v/>
      </c>
      <c r="AK65" s="146"/>
      <c r="AL65" s="892" t="s">
        <v>319</v>
      </c>
      <c r="AM65" s="889"/>
      <c r="AN65" s="889"/>
      <c r="AO65" s="889"/>
      <c r="AP65" s="889"/>
      <c r="AQ65" s="889"/>
      <c r="AR65" s="889"/>
      <c r="AS65" s="889"/>
      <c r="AT65" s="889"/>
      <c r="AU65" s="889"/>
      <c r="AV65" s="925"/>
      <c r="AW65" s="888"/>
    </row>
    <row r="66" spans="1:49" s="146" customFormat="1" ht="18.75" customHeight="1">
      <c r="A66" s="191"/>
      <c r="B66" s="287" t="s">
        <v>83</v>
      </c>
      <c r="C66" s="355" t="s">
        <v>194</v>
      </c>
      <c r="D66" s="355"/>
      <c r="E66" s="355"/>
      <c r="F66" s="355"/>
      <c r="G66" s="355"/>
      <c r="H66" s="355"/>
      <c r="I66" s="355"/>
      <c r="J66" s="355"/>
      <c r="K66" s="355"/>
      <c r="L66" s="355"/>
      <c r="M66" s="355"/>
      <c r="N66" s="355"/>
      <c r="O66" s="355"/>
      <c r="P66" s="355"/>
      <c r="Q66" s="355"/>
      <c r="R66" s="355"/>
      <c r="S66" s="355"/>
      <c r="T66" s="355"/>
      <c r="U66" s="329"/>
      <c r="V66" s="329"/>
      <c r="W66" s="329"/>
      <c r="X66" s="329"/>
      <c r="Y66" s="687"/>
      <c r="Z66" s="687"/>
      <c r="AA66" s="687"/>
      <c r="AB66" s="687"/>
      <c r="AC66" s="308"/>
      <c r="AD66" s="308"/>
      <c r="AE66" s="308"/>
      <c r="AF66" s="308"/>
      <c r="AG66" s="247"/>
      <c r="AH66" s="247"/>
      <c r="AI66" s="247"/>
      <c r="AJ66" s="819"/>
      <c r="AK66" s="876"/>
      <c r="AL66" s="896"/>
      <c r="AM66" s="888"/>
      <c r="AN66" s="888"/>
      <c r="AO66" s="888"/>
      <c r="AP66" s="888"/>
      <c r="AQ66" s="888"/>
      <c r="AR66" s="888"/>
      <c r="AS66" s="888"/>
      <c r="AT66" s="888"/>
      <c r="AU66" s="888"/>
      <c r="AV66" s="888"/>
      <c r="AW66" s="888"/>
    </row>
    <row r="67" spans="1:49" s="146" customFormat="1" ht="18.75" customHeight="1">
      <c r="A67" s="191"/>
      <c r="B67" s="288" t="s">
        <v>21</v>
      </c>
      <c r="C67" s="356" t="s">
        <v>196</v>
      </c>
      <c r="D67" s="356"/>
      <c r="E67" s="356"/>
      <c r="F67" s="356"/>
      <c r="G67" s="356"/>
      <c r="H67" s="356"/>
      <c r="I67" s="356"/>
      <c r="J67" s="356"/>
      <c r="K67" s="356"/>
      <c r="L67" s="356"/>
      <c r="M67" s="356"/>
      <c r="N67" s="356"/>
      <c r="O67" s="356"/>
      <c r="P67" s="356"/>
      <c r="Q67" s="356"/>
      <c r="R67" s="356"/>
      <c r="S67" s="356"/>
      <c r="T67" s="356"/>
      <c r="U67" s="356"/>
      <c r="V67" s="356"/>
      <c r="W67" s="356"/>
      <c r="X67" s="356"/>
      <c r="Y67" s="688"/>
      <c r="Z67" s="688"/>
      <c r="AA67" s="688"/>
      <c r="AB67" s="688"/>
      <c r="AC67" s="731"/>
      <c r="AD67" s="741"/>
      <c r="AE67" s="731"/>
      <c r="AF67" s="731"/>
      <c r="AG67" s="772"/>
      <c r="AH67" s="772"/>
      <c r="AI67" s="772"/>
      <c r="AJ67" s="820"/>
      <c r="AK67" s="876"/>
      <c r="AL67" s="896"/>
      <c r="AM67" s="888"/>
      <c r="AN67" s="888"/>
      <c r="AO67" s="888"/>
      <c r="AP67" s="888"/>
      <c r="AQ67" s="888"/>
      <c r="AR67" s="888"/>
      <c r="AS67" s="888"/>
      <c r="AT67" s="888"/>
      <c r="AU67" s="888"/>
      <c r="AV67" s="888"/>
      <c r="AW67" s="888"/>
    </row>
    <row r="68" spans="1:49" s="146" customFormat="1" ht="19.5" customHeight="1">
      <c r="A68" s="192"/>
      <c r="B68" s="289" t="s">
        <v>186</v>
      </c>
      <c r="C68" s="357" t="s">
        <v>200</v>
      </c>
      <c r="D68" s="283"/>
      <c r="E68" s="283"/>
      <c r="F68" s="283"/>
      <c r="G68" s="283"/>
      <c r="H68" s="283"/>
      <c r="I68" s="283"/>
      <c r="J68" s="283"/>
      <c r="K68" s="283"/>
      <c r="L68" s="283"/>
      <c r="M68" s="283"/>
      <c r="N68" s="283"/>
      <c r="O68" s="283"/>
      <c r="P68" s="283"/>
      <c r="Q68" s="283"/>
      <c r="R68" s="283"/>
      <c r="S68" s="283"/>
      <c r="T68" s="283"/>
      <c r="U68" s="283"/>
      <c r="V68" s="283"/>
      <c r="W68" s="283"/>
      <c r="X68" s="283"/>
      <c r="Y68" s="689"/>
      <c r="Z68" s="689"/>
      <c r="AA68" s="689"/>
      <c r="AB68" s="689"/>
      <c r="AC68" s="524"/>
      <c r="AD68" s="524"/>
      <c r="AE68" s="524"/>
      <c r="AF68" s="524"/>
      <c r="AG68" s="773"/>
      <c r="AH68" s="773"/>
      <c r="AI68" s="773"/>
      <c r="AJ68" s="821"/>
      <c r="AK68" s="876"/>
      <c r="AL68" s="896"/>
      <c r="AM68" s="888"/>
      <c r="AN68" s="888"/>
      <c r="AO68" s="888"/>
      <c r="AP68" s="888"/>
      <c r="AQ68" s="888"/>
      <c r="AR68" s="888"/>
      <c r="AS68" s="888"/>
      <c r="AT68" s="888"/>
      <c r="AU68" s="888"/>
      <c r="AV68" s="888"/>
      <c r="AW68" s="888"/>
    </row>
    <row r="69" spans="1:49" s="146" customFormat="1" ht="13.5" customHeight="1">
      <c r="A69" s="193"/>
      <c r="B69" s="290"/>
      <c r="C69" s="329"/>
      <c r="D69" s="188"/>
      <c r="E69" s="188"/>
      <c r="F69" s="188"/>
      <c r="G69" s="188"/>
      <c r="H69" s="188"/>
      <c r="I69" s="188"/>
      <c r="J69" s="188"/>
      <c r="K69" s="188"/>
      <c r="L69" s="188"/>
      <c r="M69" s="188"/>
      <c r="N69" s="188"/>
      <c r="O69" s="188"/>
      <c r="P69" s="188"/>
      <c r="Q69" s="188"/>
      <c r="R69" s="188"/>
      <c r="S69" s="188"/>
      <c r="T69" s="188"/>
      <c r="U69" s="188"/>
      <c r="V69" s="188"/>
      <c r="W69" s="188"/>
      <c r="X69" s="188"/>
      <c r="Y69" s="687"/>
      <c r="Z69" s="687"/>
      <c r="AA69" s="687"/>
      <c r="AB69" s="687"/>
      <c r="AC69" s="308"/>
      <c r="AD69" s="308"/>
      <c r="AE69" s="308"/>
      <c r="AF69" s="308"/>
      <c r="AG69" s="247"/>
      <c r="AH69" s="247"/>
      <c r="AI69" s="247"/>
      <c r="AJ69" s="534"/>
      <c r="AK69" s="876"/>
      <c r="AL69" s="896"/>
      <c r="AM69" s="145"/>
      <c r="AN69" s="145"/>
      <c r="AO69" s="145"/>
      <c r="AP69" s="888"/>
      <c r="AQ69" s="888"/>
      <c r="AR69" s="888"/>
      <c r="AS69" s="888"/>
      <c r="AT69" s="888"/>
      <c r="AU69" s="888"/>
      <c r="AV69" s="888"/>
      <c r="AW69" s="888"/>
    </row>
    <row r="70" spans="1:49" s="146" customFormat="1" ht="23.25" customHeight="1">
      <c r="A70" s="194" t="s">
        <v>210</v>
      </c>
      <c r="B70" s="291"/>
      <c r="C70" s="291"/>
      <c r="D70" s="291"/>
      <c r="E70" s="291"/>
      <c r="F70" s="291"/>
      <c r="G70" s="291"/>
      <c r="H70" s="291"/>
      <c r="I70" s="291"/>
      <c r="J70" s="291"/>
      <c r="K70" s="291"/>
      <c r="L70" s="291"/>
      <c r="M70" s="291"/>
      <c r="N70" s="291"/>
      <c r="O70" s="291"/>
      <c r="P70" s="291"/>
      <c r="Q70" s="291"/>
      <c r="R70" s="291"/>
      <c r="S70" s="291"/>
      <c r="T70" s="601"/>
      <c r="U70" s="621" t="s">
        <v>349</v>
      </c>
      <c r="V70" s="637"/>
      <c r="W70" s="637"/>
      <c r="X70" s="637"/>
      <c r="Y70" s="637"/>
      <c r="Z70" s="637"/>
      <c r="AA70" s="637"/>
      <c r="AB70" s="637"/>
      <c r="AC70" s="637"/>
      <c r="AD70" s="637"/>
      <c r="AE70" s="637"/>
      <c r="AF70" s="637"/>
      <c r="AG70" s="771" t="b">
        <v>0</v>
      </c>
      <c r="AH70" s="778" t="s">
        <v>87</v>
      </c>
      <c r="AI70" s="783"/>
      <c r="AJ70" s="766" t="str">
        <f>IF(B19="○",IF(COUNTIF('別紙様式2-2 個表_処遇'!T11:T110,"*加算Ⅰ*")+COUNTIF('別紙様式2-2 個表_処遇'!T11:T110,"*加算Ⅱ*"),IF(AND(AG70=TRUE,OR(AND(K72=TRUE,M74&lt;&gt;""),AND(K75=TRUE,M76&lt;&gt;""))),"○","×"),""),"")</f>
        <v/>
      </c>
      <c r="AK70" s="877"/>
      <c r="AL70" s="892" t="s">
        <v>390</v>
      </c>
      <c r="AM70" s="889"/>
      <c r="AN70" s="889"/>
      <c r="AO70" s="889"/>
      <c r="AP70" s="889"/>
      <c r="AQ70" s="889"/>
      <c r="AR70" s="889"/>
      <c r="AS70" s="889"/>
      <c r="AT70" s="889"/>
      <c r="AU70" s="889"/>
      <c r="AV70" s="925"/>
      <c r="AW70" s="888"/>
    </row>
    <row r="71" spans="1:49" s="146" customFormat="1" ht="31.5" customHeight="1">
      <c r="A71" s="195"/>
      <c r="B71" s="292" t="s">
        <v>83</v>
      </c>
      <c r="C71" s="358" t="s">
        <v>202</v>
      </c>
      <c r="D71" s="387"/>
      <c r="E71" s="387"/>
      <c r="F71" s="387"/>
      <c r="G71" s="387"/>
      <c r="H71" s="387"/>
      <c r="I71" s="387"/>
      <c r="J71" s="387"/>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822"/>
      <c r="AK71" s="146"/>
      <c r="AL71" s="897"/>
      <c r="AM71" s="145"/>
      <c r="AN71" s="145"/>
      <c r="AO71" s="145"/>
      <c r="AP71" s="888"/>
      <c r="AQ71" s="888"/>
      <c r="AR71" s="888"/>
      <c r="AS71" s="888"/>
      <c r="AT71" s="888"/>
      <c r="AU71" s="888"/>
      <c r="AV71" s="888"/>
      <c r="AW71" s="888"/>
    </row>
    <row r="72" spans="1:49" s="146" customFormat="1" ht="12" customHeight="1">
      <c r="A72" s="196"/>
      <c r="B72" s="293"/>
      <c r="C72" s="359" t="s">
        <v>188</v>
      </c>
      <c r="D72" s="223"/>
      <c r="E72" s="223"/>
      <c r="F72" s="223"/>
      <c r="G72" s="223"/>
      <c r="H72" s="223"/>
      <c r="I72" s="223"/>
      <c r="J72" s="223"/>
      <c r="K72" s="497" t="b">
        <v>0</v>
      </c>
      <c r="L72" s="511" t="s">
        <v>32</v>
      </c>
      <c r="M72" s="526" t="s">
        <v>371</v>
      </c>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823"/>
      <c r="AK72" s="878"/>
      <c r="AL72" s="898"/>
      <c r="AM72" s="888"/>
      <c r="AN72" s="888"/>
      <c r="AO72" s="888"/>
      <c r="AP72" s="888"/>
      <c r="AQ72" s="888"/>
      <c r="AR72" s="888"/>
      <c r="AS72" s="888"/>
      <c r="AT72" s="888"/>
      <c r="AU72" s="888"/>
      <c r="AV72" s="888"/>
      <c r="AW72" s="888"/>
    </row>
    <row r="73" spans="1:49" s="146" customFormat="1" ht="13.5" customHeight="1">
      <c r="A73" s="196"/>
      <c r="B73" s="294"/>
      <c r="C73" s="359"/>
      <c r="D73" s="223"/>
      <c r="E73" s="223"/>
      <c r="F73" s="223"/>
      <c r="G73" s="223"/>
      <c r="H73" s="223"/>
      <c r="I73" s="223"/>
      <c r="J73" s="223"/>
      <c r="K73" s="498"/>
      <c r="L73" s="512"/>
      <c r="M73" s="527"/>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824"/>
      <c r="AK73" s="878"/>
      <c r="AL73" s="898"/>
      <c r="AM73" s="145"/>
      <c r="AN73" s="145"/>
      <c r="AO73" s="888"/>
      <c r="AP73" s="888"/>
      <c r="AQ73" s="888"/>
      <c r="AR73" s="888"/>
      <c r="AS73" s="888"/>
      <c r="AT73" s="888"/>
      <c r="AU73" s="888"/>
      <c r="AV73" s="888"/>
      <c r="AW73" s="888"/>
    </row>
    <row r="74" spans="1:49" s="146" customFormat="1" ht="33" customHeight="1">
      <c r="A74" s="196"/>
      <c r="B74" s="294"/>
      <c r="C74" s="359"/>
      <c r="D74" s="223"/>
      <c r="E74" s="223"/>
      <c r="F74" s="223"/>
      <c r="G74" s="223"/>
      <c r="H74" s="223"/>
      <c r="I74" s="223"/>
      <c r="J74" s="223"/>
      <c r="K74" s="499"/>
      <c r="L74" s="513"/>
      <c r="M74" s="52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825"/>
      <c r="AK74" s="146"/>
      <c r="AL74" s="898"/>
      <c r="AM74" s="888"/>
      <c r="AN74" s="888"/>
      <c r="AO74" s="888"/>
      <c r="AP74" s="888"/>
      <c r="AQ74" s="888"/>
      <c r="AR74" s="888"/>
      <c r="AS74" s="888"/>
      <c r="AT74" s="888"/>
      <c r="AU74" s="888"/>
      <c r="AV74" s="888"/>
      <c r="AW74" s="888"/>
    </row>
    <row r="75" spans="1:49" s="146" customFormat="1" ht="19.5" customHeight="1">
      <c r="A75" s="196"/>
      <c r="B75" s="294"/>
      <c r="C75" s="359"/>
      <c r="D75" s="223"/>
      <c r="E75" s="223"/>
      <c r="F75" s="223"/>
      <c r="G75" s="223"/>
      <c r="H75" s="223"/>
      <c r="I75" s="223"/>
      <c r="J75" s="223"/>
      <c r="K75" s="500" t="b">
        <v>0</v>
      </c>
      <c r="L75" s="512" t="s">
        <v>35</v>
      </c>
      <c r="M75" s="529" t="s">
        <v>17</v>
      </c>
      <c r="N75" s="539"/>
      <c r="O75" s="539"/>
      <c r="P75" s="539"/>
      <c r="Q75" s="539"/>
      <c r="R75" s="539"/>
      <c r="S75" s="539"/>
      <c r="T75" s="539"/>
      <c r="U75" s="539"/>
      <c r="V75" s="247" t="s">
        <v>367</v>
      </c>
      <c r="W75" s="539"/>
      <c r="X75" s="539"/>
      <c r="Y75" s="539"/>
      <c r="Z75" s="539"/>
      <c r="AA75" s="539"/>
      <c r="AB75" s="539"/>
      <c r="AC75" s="539"/>
      <c r="AD75" s="539"/>
      <c r="AE75" s="539"/>
      <c r="AF75" s="539"/>
      <c r="AG75" s="539"/>
      <c r="AH75" s="539"/>
      <c r="AI75" s="539"/>
      <c r="AJ75" s="826"/>
      <c r="AK75" s="878"/>
      <c r="AL75" s="898"/>
      <c r="AM75" s="888"/>
      <c r="AN75" s="888"/>
      <c r="AO75" s="888"/>
      <c r="AP75" s="888"/>
      <c r="AQ75" s="888"/>
      <c r="AR75" s="888"/>
      <c r="AS75" s="888"/>
      <c r="AT75" s="888"/>
      <c r="AU75" s="888"/>
      <c r="AV75" s="888"/>
      <c r="AW75" s="888"/>
    </row>
    <row r="76" spans="1:49" s="146" customFormat="1" ht="35.25" customHeight="1">
      <c r="A76" s="197"/>
      <c r="B76" s="294"/>
      <c r="C76" s="359"/>
      <c r="D76" s="223"/>
      <c r="E76" s="223"/>
      <c r="F76" s="223"/>
      <c r="G76" s="223"/>
      <c r="H76" s="223"/>
      <c r="I76" s="223"/>
      <c r="J76" s="223"/>
      <c r="K76" s="501"/>
      <c r="L76" s="514"/>
      <c r="M76" s="53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827"/>
      <c r="AK76" s="146"/>
      <c r="AL76" s="899"/>
      <c r="AM76" s="888"/>
      <c r="AN76" s="888"/>
      <c r="AO76" s="888"/>
      <c r="AP76" s="888"/>
      <c r="AQ76" s="888"/>
      <c r="AR76" s="888"/>
      <c r="AS76" s="888"/>
      <c r="AT76" s="888"/>
      <c r="AU76" s="888"/>
      <c r="AV76" s="888"/>
      <c r="AW76" s="888"/>
    </row>
    <row r="77" spans="1:49" s="146" customFormat="1" ht="18" customHeight="1">
      <c r="A77" s="198"/>
      <c r="B77" s="295" t="s">
        <v>21</v>
      </c>
      <c r="C77" s="357" t="s">
        <v>197</v>
      </c>
      <c r="D77" s="388"/>
      <c r="E77" s="388"/>
      <c r="F77" s="388"/>
      <c r="G77" s="388"/>
      <c r="H77" s="388"/>
      <c r="I77" s="388"/>
      <c r="J77" s="388"/>
      <c r="K77" s="283"/>
      <c r="L77" s="283"/>
      <c r="M77" s="283"/>
      <c r="N77" s="283"/>
      <c r="O77" s="283"/>
      <c r="P77" s="283"/>
      <c r="Q77" s="283"/>
      <c r="R77" s="283"/>
      <c r="S77" s="283"/>
      <c r="T77" s="283"/>
      <c r="U77" s="283"/>
      <c r="V77" s="283"/>
      <c r="W77" s="283"/>
      <c r="X77" s="283"/>
      <c r="Y77" s="689"/>
      <c r="Z77" s="689"/>
      <c r="AA77" s="689"/>
      <c r="AB77" s="689"/>
      <c r="AC77" s="524"/>
      <c r="AD77" s="524"/>
      <c r="AE77" s="524"/>
      <c r="AF77" s="524"/>
      <c r="AG77" s="773"/>
      <c r="AH77" s="773"/>
      <c r="AI77" s="773"/>
      <c r="AJ77" s="828"/>
      <c r="AK77" s="876"/>
      <c r="AL77" s="896"/>
      <c r="AM77" s="888"/>
      <c r="AN77" s="888"/>
      <c r="AO77" s="888"/>
      <c r="AP77" s="888"/>
      <c r="AQ77" s="888"/>
      <c r="AR77" s="888"/>
      <c r="AS77" s="888"/>
      <c r="AT77" s="888"/>
      <c r="AU77" s="888"/>
      <c r="AV77" s="888"/>
      <c r="AW77" s="888"/>
    </row>
    <row r="78" spans="1:49" s="146" customFormat="1" ht="12" customHeight="1">
      <c r="A78" s="199"/>
      <c r="B78" s="199"/>
      <c r="C78" s="199"/>
      <c r="D78" s="199"/>
      <c r="E78" s="199"/>
      <c r="F78" s="199"/>
      <c r="G78" s="199"/>
      <c r="H78" s="199"/>
      <c r="I78" s="199"/>
      <c r="J78" s="199"/>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829"/>
      <c r="AL78" s="900"/>
      <c r="AM78" s="888"/>
      <c r="AN78" s="888"/>
      <c r="AO78" s="888"/>
      <c r="AP78" s="888"/>
      <c r="AQ78" s="888"/>
      <c r="AR78" s="888"/>
      <c r="AS78" s="888"/>
      <c r="AT78" s="888"/>
      <c r="AU78" s="888"/>
      <c r="AV78" s="888"/>
      <c r="AW78" s="888"/>
    </row>
    <row r="79" spans="1:49" s="146" customFormat="1" ht="24" customHeight="1">
      <c r="A79" s="194" t="s">
        <v>213</v>
      </c>
      <c r="B79" s="296"/>
      <c r="C79" s="296"/>
      <c r="D79" s="296"/>
      <c r="E79" s="296"/>
      <c r="F79" s="296"/>
      <c r="G79" s="296"/>
      <c r="H79" s="296"/>
      <c r="I79" s="296"/>
      <c r="J79" s="296"/>
      <c r="K79" s="296"/>
      <c r="L79" s="296"/>
      <c r="M79" s="296"/>
      <c r="N79" s="296"/>
      <c r="O79" s="296"/>
      <c r="P79" s="296"/>
      <c r="Q79" s="296"/>
      <c r="R79" s="296"/>
      <c r="S79" s="296"/>
      <c r="T79" s="296"/>
      <c r="U79" s="622" t="s">
        <v>103</v>
      </c>
      <c r="V79" s="638"/>
      <c r="W79" s="646"/>
      <c r="X79" s="646"/>
      <c r="Y79" s="646"/>
      <c r="Z79" s="646"/>
      <c r="AA79" s="646"/>
      <c r="AB79" s="646"/>
      <c r="AC79" s="646"/>
      <c r="AD79" s="646"/>
      <c r="AE79" s="646"/>
      <c r="AF79" s="646"/>
      <c r="AG79" s="771" t="b">
        <v>0</v>
      </c>
      <c r="AH79" s="778" t="s">
        <v>87</v>
      </c>
      <c r="AI79" s="783"/>
      <c r="AJ79" s="766" t="str">
        <f>IF(B19="○",IF(COUNTIF('別紙様式2-2 個表_処遇'!T11:T110,"*加算Ⅰ*"),IF(AND(AG79=TRUE,OR(K81=TRUE,K82=TRUE,K83=TRUE)),"○","×"),""),"")</f>
        <v/>
      </c>
      <c r="AK79" s="1"/>
      <c r="AL79" s="892" t="s">
        <v>391</v>
      </c>
      <c r="AM79" s="914"/>
      <c r="AN79" s="914"/>
      <c r="AO79" s="914"/>
      <c r="AP79" s="914"/>
      <c r="AQ79" s="914"/>
      <c r="AR79" s="914"/>
      <c r="AS79" s="914"/>
      <c r="AT79" s="914"/>
      <c r="AU79" s="914"/>
      <c r="AV79" s="926"/>
      <c r="AW79" s="888"/>
    </row>
    <row r="80" spans="1:49" s="146" customFormat="1" ht="28.5" customHeight="1">
      <c r="A80" s="195"/>
      <c r="B80" s="287" t="s">
        <v>83</v>
      </c>
      <c r="C80" s="360" t="s">
        <v>104</v>
      </c>
      <c r="D80" s="321"/>
      <c r="E80" s="321"/>
      <c r="F80" s="321"/>
      <c r="G80" s="321"/>
      <c r="H80" s="321"/>
      <c r="I80" s="321"/>
      <c r="J80" s="321"/>
      <c r="K80" s="321"/>
      <c r="L80" s="321"/>
      <c r="M80" s="321"/>
      <c r="N80" s="321"/>
      <c r="O80" s="321"/>
      <c r="P80" s="321"/>
      <c r="Q80" s="321"/>
      <c r="R80" s="321"/>
      <c r="S80" s="321"/>
      <c r="T80" s="321"/>
      <c r="U80" s="223"/>
      <c r="V80" s="223"/>
      <c r="W80" s="223"/>
      <c r="X80" s="223"/>
      <c r="Y80" s="223"/>
      <c r="Z80" s="223"/>
      <c r="AA80" s="223"/>
      <c r="AB80" s="223"/>
      <c r="AC80" s="223"/>
      <c r="AD80" s="223"/>
      <c r="AE80" s="223"/>
      <c r="AF80" s="223"/>
      <c r="AG80" s="223"/>
      <c r="AH80" s="223"/>
      <c r="AI80" s="223"/>
      <c r="AJ80" s="830"/>
      <c r="AK80" s="1"/>
      <c r="AL80" s="888"/>
      <c r="AM80" s="888"/>
      <c r="AN80" s="888"/>
      <c r="AO80" s="888"/>
      <c r="AP80" s="888"/>
      <c r="AQ80" s="888"/>
      <c r="AR80" s="888"/>
      <c r="AS80" s="888"/>
      <c r="AT80" s="888"/>
      <c r="AU80" s="888"/>
      <c r="AV80" s="888"/>
      <c r="AW80" s="888"/>
    </row>
    <row r="81" spans="1:52" s="146" customFormat="1" ht="30.75" customHeight="1">
      <c r="A81" s="196"/>
      <c r="B81" s="293"/>
      <c r="C81" s="361" t="s">
        <v>201</v>
      </c>
      <c r="D81" s="389"/>
      <c r="E81" s="389"/>
      <c r="F81" s="389"/>
      <c r="G81" s="389"/>
      <c r="H81" s="389"/>
      <c r="I81" s="389"/>
      <c r="J81" s="492"/>
      <c r="K81" s="502" t="b">
        <v>0</v>
      </c>
      <c r="L81" s="515" t="s">
        <v>32</v>
      </c>
      <c r="M81" s="531" t="s">
        <v>43</v>
      </c>
      <c r="N81" s="541"/>
      <c r="O81" s="541"/>
      <c r="P81" s="541"/>
      <c r="Q81" s="541"/>
      <c r="R81" s="541"/>
      <c r="S81" s="541"/>
      <c r="T81" s="541"/>
      <c r="U81" s="541"/>
      <c r="V81" s="541"/>
      <c r="W81" s="541"/>
      <c r="X81" s="541"/>
      <c r="Y81" s="541"/>
      <c r="Z81" s="541"/>
      <c r="AA81" s="541"/>
      <c r="AB81" s="541"/>
      <c r="AC81" s="541"/>
      <c r="AD81" s="541"/>
      <c r="AE81" s="541"/>
      <c r="AF81" s="541"/>
      <c r="AG81" s="541"/>
      <c r="AH81" s="541"/>
      <c r="AI81" s="541"/>
      <c r="AJ81" s="831"/>
      <c r="AK81" s="1"/>
      <c r="AL81" s="896"/>
      <c r="AM81" s="888"/>
      <c r="AN81" s="888"/>
      <c r="AO81" s="888"/>
      <c r="AP81" s="888"/>
      <c r="AQ81" s="888"/>
      <c r="AR81" s="888"/>
      <c r="AS81" s="888"/>
      <c r="AT81" s="888"/>
      <c r="AU81" s="888"/>
      <c r="AV81" s="888"/>
      <c r="AW81" s="888"/>
    </row>
    <row r="82" spans="1:52" s="146" customFormat="1" ht="39.75" customHeight="1">
      <c r="A82" s="196"/>
      <c r="B82" s="294"/>
      <c r="C82" s="359"/>
      <c r="D82" s="223"/>
      <c r="E82" s="223"/>
      <c r="F82" s="223"/>
      <c r="G82" s="223"/>
      <c r="H82" s="223"/>
      <c r="I82" s="223"/>
      <c r="J82" s="401"/>
      <c r="K82" s="503" t="b">
        <v>0</v>
      </c>
      <c r="L82" s="516" t="s">
        <v>35</v>
      </c>
      <c r="M82" s="532" t="s">
        <v>85</v>
      </c>
      <c r="N82" s="542"/>
      <c r="O82" s="542"/>
      <c r="P82" s="542"/>
      <c r="Q82" s="542"/>
      <c r="R82" s="542"/>
      <c r="S82" s="542"/>
      <c r="T82" s="542"/>
      <c r="U82" s="542"/>
      <c r="V82" s="542"/>
      <c r="W82" s="542"/>
      <c r="X82" s="542"/>
      <c r="Y82" s="542"/>
      <c r="Z82" s="542"/>
      <c r="AA82" s="542"/>
      <c r="AB82" s="542"/>
      <c r="AC82" s="542"/>
      <c r="AD82" s="542"/>
      <c r="AE82" s="542"/>
      <c r="AF82" s="542"/>
      <c r="AG82" s="542"/>
      <c r="AH82" s="542"/>
      <c r="AI82" s="542"/>
      <c r="AJ82" s="832"/>
      <c r="AK82" s="879"/>
      <c r="AL82" s="901"/>
      <c r="AM82" s="888"/>
      <c r="AN82" s="888"/>
      <c r="AO82" s="888"/>
      <c r="AP82" s="888"/>
      <c r="AQ82" s="888"/>
      <c r="AR82" s="888"/>
      <c r="AS82" s="888"/>
      <c r="AT82" s="888"/>
      <c r="AU82" s="888"/>
      <c r="AV82" s="888"/>
      <c r="AW82" s="888"/>
    </row>
    <row r="83" spans="1:52" s="146" customFormat="1" ht="40.5" customHeight="1">
      <c r="A83" s="197"/>
      <c r="B83" s="292"/>
      <c r="C83" s="362"/>
      <c r="D83" s="390"/>
      <c r="E83" s="390"/>
      <c r="F83" s="390"/>
      <c r="G83" s="390"/>
      <c r="H83" s="390"/>
      <c r="I83" s="390"/>
      <c r="J83" s="493"/>
      <c r="K83" s="504" t="b">
        <v>0</v>
      </c>
      <c r="L83" s="517" t="s">
        <v>190</v>
      </c>
      <c r="M83" s="533" t="s">
        <v>89</v>
      </c>
      <c r="N83" s="543"/>
      <c r="O83" s="543"/>
      <c r="P83" s="543"/>
      <c r="Q83" s="543"/>
      <c r="R83" s="543"/>
      <c r="S83" s="543"/>
      <c r="T83" s="543"/>
      <c r="U83" s="543"/>
      <c r="V83" s="543"/>
      <c r="W83" s="543"/>
      <c r="X83" s="543"/>
      <c r="Y83" s="543"/>
      <c r="Z83" s="543"/>
      <c r="AA83" s="543"/>
      <c r="AB83" s="543"/>
      <c r="AC83" s="543"/>
      <c r="AD83" s="543"/>
      <c r="AE83" s="543"/>
      <c r="AF83" s="543"/>
      <c r="AG83" s="543"/>
      <c r="AH83" s="543"/>
      <c r="AI83" s="543"/>
      <c r="AJ83" s="833"/>
      <c r="AK83" s="879"/>
      <c r="AL83" s="901"/>
      <c r="AM83" s="888"/>
      <c r="AN83" s="888"/>
      <c r="AO83" s="888"/>
      <c r="AP83" s="888"/>
      <c r="AQ83" s="888"/>
      <c r="AR83" s="888"/>
      <c r="AS83" s="888"/>
      <c r="AT83" s="888"/>
      <c r="AU83" s="888"/>
      <c r="AV83" s="888"/>
      <c r="AW83" s="888"/>
    </row>
    <row r="84" spans="1:52" s="146" customFormat="1" ht="24.75" customHeight="1">
      <c r="A84" s="198"/>
      <c r="B84" s="295" t="s">
        <v>21</v>
      </c>
      <c r="C84" s="357" t="s">
        <v>197</v>
      </c>
      <c r="D84" s="388"/>
      <c r="E84" s="388"/>
      <c r="F84" s="388"/>
      <c r="G84" s="388"/>
      <c r="H84" s="388"/>
      <c r="I84" s="388"/>
      <c r="J84" s="388"/>
      <c r="K84" s="283"/>
      <c r="L84" s="283"/>
      <c r="M84" s="283"/>
      <c r="N84" s="283"/>
      <c r="O84" s="283"/>
      <c r="P84" s="283"/>
      <c r="Q84" s="283"/>
      <c r="R84" s="283"/>
      <c r="S84" s="283"/>
      <c r="T84" s="283"/>
      <c r="U84" s="283"/>
      <c r="V84" s="283"/>
      <c r="W84" s="283"/>
      <c r="X84" s="283"/>
      <c r="Y84" s="689"/>
      <c r="Z84" s="689"/>
      <c r="AA84" s="689"/>
      <c r="AB84" s="689"/>
      <c r="AC84" s="524"/>
      <c r="AD84" s="524"/>
      <c r="AE84" s="524"/>
      <c r="AF84" s="524"/>
      <c r="AG84" s="773"/>
      <c r="AH84" s="773"/>
      <c r="AI84" s="773"/>
      <c r="AJ84" s="828"/>
      <c r="AK84" s="876"/>
      <c r="AL84" s="896"/>
      <c r="AM84" s="888"/>
      <c r="AN84" s="888"/>
      <c r="AO84" s="888"/>
      <c r="AP84" s="888"/>
      <c r="AQ84" s="888"/>
      <c r="AR84" s="888"/>
      <c r="AS84" s="888"/>
      <c r="AT84" s="888"/>
      <c r="AU84" s="888"/>
      <c r="AV84" s="888"/>
      <c r="AW84" s="888"/>
    </row>
    <row r="85" spans="1:52" s="149" customFormat="1" ht="30" customHeight="1">
      <c r="A85" s="200" t="s">
        <v>237</v>
      </c>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880"/>
      <c r="AL85" s="899"/>
      <c r="AM85" s="915"/>
      <c r="AN85" s="915"/>
      <c r="AO85" s="915"/>
      <c r="AP85" s="915"/>
      <c r="AQ85" s="915"/>
      <c r="AR85" s="915"/>
      <c r="AS85" s="915"/>
      <c r="AT85" s="915"/>
      <c r="AU85" s="915"/>
      <c r="AV85" s="915"/>
      <c r="AW85" s="915"/>
    </row>
    <row r="86" spans="1:52" s="149" customFormat="1" ht="13.5" customHeight="1">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880"/>
      <c r="AL86" s="899"/>
      <c r="AM86" s="915"/>
      <c r="AN86" s="915"/>
      <c r="AO86" s="915"/>
      <c r="AP86" s="915"/>
      <c r="AQ86" s="915"/>
      <c r="AR86" s="915"/>
      <c r="AS86" s="915"/>
      <c r="AT86" s="915"/>
      <c r="AU86" s="915"/>
      <c r="AV86" s="915"/>
      <c r="AW86" s="915"/>
    </row>
    <row r="87" spans="1:52" ht="23.25" customHeight="1">
      <c r="A87" s="181" t="s">
        <v>316</v>
      </c>
      <c r="B87" s="271"/>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0"/>
      <c r="AK87" s="1"/>
      <c r="AZ87" s="150"/>
    </row>
    <row r="88" spans="1:52" ht="18.75" customHeight="1">
      <c r="A88" s="171" t="s">
        <v>350</v>
      </c>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180"/>
      <c r="AU88" s="923"/>
    </row>
    <row r="89" spans="1:52">
      <c r="A89" s="202" t="s">
        <v>107</v>
      </c>
      <c r="B89" s="148" t="s">
        <v>425</v>
      </c>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180"/>
      <c r="AU89" s="923"/>
    </row>
    <row r="90" spans="1:52" ht="22.5" customHeight="1">
      <c r="A90" s="170" t="s">
        <v>209</v>
      </c>
      <c r="B90" s="209" t="s">
        <v>427</v>
      </c>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U90" s="923"/>
    </row>
    <row r="91" spans="1:52" ht="22.5" customHeight="1">
      <c r="A91" s="170" t="s">
        <v>380</v>
      </c>
      <c r="B91" s="209" t="s">
        <v>412</v>
      </c>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U91" s="923"/>
    </row>
    <row r="92" spans="1:52">
      <c r="A92" s="170" t="s">
        <v>293</v>
      </c>
      <c r="B92" s="148" t="s">
        <v>428</v>
      </c>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180"/>
      <c r="AU92" s="923"/>
    </row>
    <row r="93" spans="1:52" ht="24" customHeight="1">
      <c r="A93" s="170" t="s">
        <v>381</v>
      </c>
      <c r="B93" s="176" t="s">
        <v>130</v>
      </c>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U93" s="923"/>
    </row>
    <row r="94" spans="1:52" ht="6" customHeight="1">
      <c r="A94" s="170"/>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U94" s="923"/>
    </row>
    <row r="95" spans="1:52" ht="30.75" customHeight="1">
      <c r="A95" s="182" t="s">
        <v>325</v>
      </c>
      <c r="B95" s="279"/>
      <c r="C95" s="353"/>
      <c r="D95" s="353"/>
      <c r="E95" s="353"/>
      <c r="F95" s="353"/>
      <c r="G95" s="353"/>
      <c r="H95" s="353"/>
      <c r="I95" s="353"/>
      <c r="J95" s="353"/>
      <c r="K95" s="353"/>
      <c r="L95" s="508"/>
      <c r="M95" s="508"/>
      <c r="N95" s="508"/>
      <c r="O95" s="508"/>
      <c r="P95" s="508"/>
      <c r="Q95" s="508"/>
      <c r="R95" s="508"/>
      <c r="S95" s="582">
        <f>W38</f>
        <v>0</v>
      </c>
      <c r="T95" s="602"/>
      <c r="U95" s="602"/>
      <c r="V95" s="602"/>
      <c r="W95" s="602"/>
      <c r="X95" s="662" t="s">
        <v>16</v>
      </c>
      <c r="Y95" s="285"/>
      <c r="Z95" s="285"/>
      <c r="AA95" s="285"/>
      <c r="AB95" s="285"/>
      <c r="AC95" s="285"/>
      <c r="AD95" s="285"/>
      <c r="AE95" s="285"/>
      <c r="AF95" s="285"/>
      <c r="AG95" s="285"/>
      <c r="AH95" s="285"/>
      <c r="AI95" s="285"/>
      <c r="AJ95" s="285"/>
    </row>
    <row r="96" spans="1:52" ht="30.75" customHeight="1">
      <c r="A96" s="203" t="s">
        <v>431</v>
      </c>
      <c r="C96" s="364"/>
      <c r="D96" s="364"/>
      <c r="E96" s="364"/>
      <c r="F96" s="364"/>
      <c r="G96" s="364"/>
      <c r="H96" s="364"/>
      <c r="I96" s="364"/>
      <c r="J96" s="364"/>
      <c r="K96" s="364"/>
      <c r="L96" s="518"/>
      <c r="M96" s="518"/>
      <c r="N96" s="364"/>
      <c r="O96" s="364"/>
      <c r="P96" s="562"/>
      <c r="Q96" s="562"/>
      <c r="R96" s="574"/>
      <c r="S96" s="583" t="s">
        <v>142</v>
      </c>
      <c r="T96" s="603"/>
      <c r="U96" s="603"/>
      <c r="V96" s="603"/>
      <c r="W96" s="603"/>
      <c r="X96" s="663"/>
      <c r="Y96" s="690" t="s">
        <v>205</v>
      </c>
      <c r="Z96" s="708"/>
      <c r="AA96" s="708"/>
      <c r="AB96" s="708"/>
      <c r="AC96" s="708"/>
      <c r="AD96" s="742"/>
      <c r="AE96" s="690" t="s">
        <v>123</v>
      </c>
      <c r="AF96" s="708"/>
      <c r="AG96" s="708"/>
      <c r="AH96" s="708"/>
      <c r="AI96" s="708"/>
      <c r="AJ96" s="742"/>
    </row>
    <row r="97" spans="1:54" ht="26.25" customHeight="1">
      <c r="A97" s="204"/>
      <c r="B97" s="297" t="s">
        <v>183</v>
      </c>
      <c r="C97" s="365"/>
      <c r="D97" s="365"/>
      <c r="E97" s="365"/>
      <c r="F97" s="365"/>
      <c r="G97" s="365"/>
      <c r="H97" s="365"/>
      <c r="I97" s="365"/>
      <c r="J97" s="365"/>
      <c r="K97" s="365"/>
      <c r="L97" s="365"/>
      <c r="M97" s="365"/>
      <c r="N97" s="365"/>
      <c r="O97" s="365"/>
      <c r="P97" s="365"/>
      <c r="Q97" s="365"/>
      <c r="R97" s="365"/>
      <c r="S97" s="584" t="b">
        <v>0</v>
      </c>
      <c r="T97" s="604"/>
      <c r="U97" s="604"/>
      <c r="V97" s="604"/>
      <c r="W97" s="604"/>
      <c r="X97" s="664"/>
      <c r="Y97" s="604" t="b">
        <v>0</v>
      </c>
      <c r="Z97" s="604"/>
      <c r="AA97" s="604"/>
      <c r="AB97" s="604"/>
      <c r="AC97" s="604"/>
      <c r="AD97" s="743"/>
      <c r="AE97" s="604" t="b">
        <v>0</v>
      </c>
      <c r="AF97" s="604"/>
      <c r="AG97" s="604"/>
      <c r="AH97" s="604"/>
      <c r="AI97" s="784"/>
      <c r="AJ97" s="766" t="str">
        <f>IF(M19="○",IF(OR(AND(NOT(S97),NOT(Y97),AE97),AND(NOT(S97),NOT(Y97),NOT(AE97))),"×","○"),"")</f>
        <v/>
      </c>
      <c r="AK97" s="881"/>
      <c r="AL97" s="892" t="s">
        <v>354</v>
      </c>
      <c r="AM97" s="914"/>
      <c r="AN97" s="914"/>
      <c r="AO97" s="914"/>
      <c r="AP97" s="914"/>
      <c r="AQ97" s="914"/>
      <c r="AR97" s="914"/>
      <c r="AS97" s="914"/>
      <c r="AT97" s="914"/>
      <c r="AU97" s="914"/>
      <c r="AV97" s="926"/>
    </row>
    <row r="98" spans="1:54" ht="18.75" customHeight="1">
      <c r="A98" s="205"/>
      <c r="B98" s="298" t="s">
        <v>185</v>
      </c>
      <c r="C98" s="366"/>
      <c r="D98" s="366"/>
      <c r="E98" s="366"/>
      <c r="F98" s="366"/>
      <c r="G98" s="366"/>
      <c r="H98" s="366"/>
      <c r="I98" s="366"/>
      <c r="J98" s="366"/>
      <c r="K98" s="366"/>
      <c r="L98" s="366"/>
      <c r="M98" s="366"/>
      <c r="N98" s="366"/>
      <c r="O98" s="366"/>
      <c r="P98" s="366"/>
      <c r="Q98" s="366"/>
      <c r="R98" s="366"/>
      <c r="S98" s="585"/>
      <c r="T98" s="605"/>
      <c r="U98" s="605"/>
      <c r="V98" s="605"/>
      <c r="W98" s="605"/>
      <c r="X98" s="665" t="s">
        <v>266</v>
      </c>
      <c r="Y98" s="605"/>
      <c r="Z98" s="605"/>
      <c r="AA98" s="605"/>
      <c r="AB98" s="605"/>
      <c r="AC98" s="605"/>
      <c r="AD98" s="356" t="s">
        <v>266</v>
      </c>
      <c r="AE98" s="605"/>
      <c r="AF98" s="605"/>
      <c r="AG98" s="605"/>
      <c r="AH98" s="605"/>
      <c r="AI98" s="605"/>
      <c r="AJ98" s="834" t="s">
        <v>64</v>
      </c>
      <c r="AK98" s="882" t="s">
        <v>227</v>
      </c>
    </row>
    <row r="99" spans="1:54" ht="17.25" customHeight="1">
      <c r="A99" s="205"/>
      <c r="B99" s="299" t="s">
        <v>429</v>
      </c>
      <c r="C99" s="367"/>
      <c r="D99" s="367"/>
      <c r="E99" s="367"/>
      <c r="F99" s="367"/>
      <c r="G99" s="367"/>
      <c r="H99" s="367"/>
      <c r="I99" s="367"/>
      <c r="J99" s="367"/>
      <c r="K99" s="367"/>
      <c r="L99" s="367"/>
      <c r="M99" s="367"/>
      <c r="N99" s="367"/>
      <c r="O99" s="367"/>
      <c r="P99" s="367"/>
      <c r="Q99" s="367"/>
      <c r="R99" s="575"/>
      <c r="S99" s="586"/>
      <c r="T99" s="606"/>
      <c r="U99" s="606"/>
      <c r="V99" s="606"/>
      <c r="W99" s="647"/>
      <c r="X99" s="666" t="s">
        <v>77</v>
      </c>
      <c r="Y99" s="691"/>
      <c r="Z99" s="606"/>
      <c r="AA99" s="606"/>
      <c r="AB99" s="606"/>
      <c r="AC99" s="647"/>
      <c r="AD99" s="744" t="s">
        <v>77</v>
      </c>
      <c r="AE99" s="691"/>
      <c r="AF99" s="606"/>
      <c r="AG99" s="606"/>
      <c r="AH99" s="606"/>
      <c r="AI99" s="647"/>
      <c r="AJ99" s="835" t="str">
        <f>IF(M19="○",IF(AND(S97=TRUE,Y97=TRUE),IF(AND(S99&gt;Y99,Y99&gt;0),"○","×"),""),"")</f>
        <v/>
      </c>
      <c r="AK99" s="882"/>
      <c r="AL99" s="892" t="s">
        <v>434</v>
      </c>
      <c r="AM99" s="889"/>
      <c r="AN99" s="889"/>
      <c r="AO99" s="889"/>
      <c r="AP99" s="889"/>
      <c r="AQ99" s="889"/>
      <c r="AR99" s="889"/>
      <c r="AS99" s="889"/>
      <c r="AT99" s="889"/>
      <c r="AU99" s="889"/>
      <c r="AV99" s="925"/>
    </row>
    <row r="100" spans="1:54" ht="17.25" customHeight="1">
      <c r="A100" s="205"/>
      <c r="B100" s="300"/>
      <c r="C100" s="368"/>
      <c r="D100" s="368"/>
      <c r="E100" s="368"/>
      <c r="F100" s="368"/>
      <c r="G100" s="368"/>
      <c r="H100" s="368"/>
      <c r="I100" s="368"/>
      <c r="J100" s="368"/>
      <c r="K100" s="368"/>
      <c r="L100" s="368"/>
      <c r="M100" s="368"/>
      <c r="N100" s="368"/>
      <c r="O100" s="368"/>
      <c r="P100" s="368"/>
      <c r="Q100" s="368"/>
      <c r="R100" s="576"/>
      <c r="S100" s="587"/>
      <c r="T100" s="607"/>
      <c r="U100" s="607"/>
      <c r="V100" s="607"/>
      <c r="W100" s="648"/>
      <c r="X100" s="667"/>
      <c r="Y100" s="692"/>
      <c r="Z100" s="607"/>
      <c r="AA100" s="607"/>
      <c r="AB100" s="607"/>
      <c r="AC100" s="648"/>
      <c r="AD100" s="745"/>
      <c r="AE100" s="692"/>
      <c r="AF100" s="607"/>
      <c r="AG100" s="607"/>
      <c r="AH100" s="607"/>
      <c r="AI100" s="648"/>
      <c r="AJ100" s="766" t="str">
        <f>IF(M19="○",IF(AND(Y97=TRUE,AE97=TRUE),IF(AND(Y103="",AE103=""),IF(AND(Y99&gt;=2*AE99,AE99&gt;0),"○","×"),IF(AND(Y103&gt;=AE103,Y99&gt;0,AE99&gt;0),"○","×")),IF(AND(S97=TRUE,AE97=TRUE),IF(AND(Y103&gt;=AE103,AE103&gt;0),IF(AND(S99&gt;2*AE99,AE99&gt;0),"○","×"),"×"),"")),"")</f>
        <v/>
      </c>
      <c r="AK100" s="883" t="s">
        <v>339</v>
      </c>
      <c r="AL100" s="892" t="s">
        <v>435</v>
      </c>
      <c r="AM100" s="889"/>
      <c r="AN100" s="889"/>
      <c r="AO100" s="889"/>
      <c r="AP100" s="889"/>
      <c r="AQ100" s="889"/>
      <c r="AR100" s="889"/>
      <c r="AS100" s="889"/>
      <c r="AT100" s="889"/>
      <c r="AU100" s="889"/>
      <c r="AV100" s="925"/>
    </row>
    <row r="101" spans="1:54" ht="18.75" customHeight="1">
      <c r="A101" s="205"/>
      <c r="B101" s="300" t="s">
        <v>341</v>
      </c>
      <c r="C101" s="368"/>
      <c r="D101" s="368"/>
      <c r="E101" s="368"/>
      <c r="F101" s="368"/>
      <c r="G101" s="368"/>
      <c r="H101" s="368"/>
      <c r="I101" s="368"/>
      <c r="J101" s="368"/>
      <c r="K101" s="368"/>
      <c r="L101" s="368"/>
      <c r="M101" s="368"/>
      <c r="N101" s="368"/>
      <c r="O101" s="368"/>
      <c r="P101" s="368"/>
      <c r="Q101" s="368"/>
      <c r="R101" s="368"/>
      <c r="S101" s="588">
        <f>IFERROR(S95/((IFERROR(S98/(S99/S99),0))+IFERROR(Y98/(S99/Y99),0)+IFERROR(AE98/(S99/AE99),0))/Y115,0)</f>
        <v>0</v>
      </c>
      <c r="T101" s="608"/>
      <c r="U101" s="608"/>
      <c r="V101" s="608"/>
      <c r="W101" s="608"/>
      <c r="X101" s="668" t="s">
        <v>182</v>
      </c>
      <c r="Y101" s="693">
        <f>IFERROR(S95/((IFERROR(S98/(Y99/S99),0))+IFERROR(Y98/(Y99/Y99),0)+IFERROR(AE98/(Y99/AE99),0))/Y115,0)</f>
        <v>0</v>
      </c>
      <c r="Z101" s="608"/>
      <c r="AA101" s="608"/>
      <c r="AB101" s="608"/>
      <c r="AC101" s="608"/>
      <c r="AD101" s="668" t="s">
        <v>182</v>
      </c>
      <c r="AE101" s="693">
        <f>IFERROR(S95/((IFERROR(S98/(AE99/S99),0))+IFERROR(Y98/(AE99/Y99),0)+IFERROR(AE98/(AE99/AE99),0))/Y115,0)</f>
        <v>0</v>
      </c>
      <c r="AF101" s="608"/>
      <c r="AG101" s="608"/>
      <c r="AH101" s="608"/>
      <c r="AI101" s="608"/>
      <c r="AJ101" s="748" t="s">
        <v>182</v>
      </c>
      <c r="AK101" s="883"/>
    </row>
    <row r="102" spans="1:54" ht="19.5" customHeight="1">
      <c r="A102" s="205"/>
      <c r="B102" s="301" t="s">
        <v>6</v>
      </c>
      <c r="C102" s="326"/>
      <c r="D102" s="326"/>
      <c r="E102" s="326"/>
      <c r="F102" s="326"/>
      <c r="G102" s="326"/>
      <c r="H102" s="326"/>
      <c r="I102" s="326"/>
      <c r="J102" s="326"/>
      <c r="K102" s="326"/>
      <c r="L102" s="326"/>
      <c r="M102" s="326"/>
      <c r="N102" s="326"/>
      <c r="O102" s="326"/>
      <c r="P102" s="326"/>
      <c r="Q102" s="326"/>
      <c r="R102" s="326"/>
      <c r="S102" s="589" t="s">
        <v>68</v>
      </c>
      <c r="T102" s="609" t="e">
        <f>S98*S101*Y115</f>
        <v>#VALUE!</v>
      </c>
      <c r="U102" s="609"/>
      <c r="V102" s="609"/>
      <c r="W102" s="649" t="s">
        <v>182</v>
      </c>
      <c r="X102" s="669" t="s">
        <v>13</v>
      </c>
      <c r="Y102" s="694" t="s">
        <v>68</v>
      </c>
      <c r="Z102" s="709" t="e">
        <f>Y98*Y101*Y115</f>
        <v>#VALUE!</v>
      </c>
      <c r="AA102" s="709"/>
      <c r="AB102" s="709"/>
      <c r="AC102" s="732" t="s">
        <v>182</v>
      </c>
      <c r="AD102" s="669" t="s">
        <v>13</v>
      </c>
      <c r="AE102" s="694" t="s">
        <v>68</v>
      </c>
      <c r="AF102" s="709" t="e">
        <f>AE98*AE101*Y115</f>
        <v>#VALUE!</v>
      </c>
      <c r="AG102" s="709"/>
      <c r="AH102" s="709"/>
      <c r="AI102" s="732" t="s">
        <v>182</v>
      </c>
      <c r="AJ102" s="836" t="s">
        <v>13</v>
      </c>
    </row>
    <row r="103" spans="1:54" ht="24.75" customHeight="1">
      <c r="A103" s="204"/>
      <c r="B103" s="230" t="s">
        <v>14</v>
      </c>
      <c r="C103" s="322"/>
      <c r="D103" s="322"/>
      <c r="E103" s="322"/>
      <c r="F103" s="322"/>
      <c r="G103" s="322"/>
      <c r="H103" s="322"/>
      <c r="I103" s="322"/>
      <c r="J103" s="322"/>
      <c r="K103" s="322"/>
      <c r="L103" s="322"/>
      <c r="M103" s="322"/>
      <c r="N103" s="322"/>
      <c r="O103" s="322"/>
      <c r="P103" s="322"/>
      <c r="Q103" s="322"/>
      <c r="R103" s="322"/>
      <c r="S103" s="590"/>
      <c r="T103" s="610"/>
      <c r="U103" s="610"/>
      <c r="V103" s="610"/>
      <c r="W103" s="610"/>
      <c r="X103" s="610"/>
      <c r="Y103" s="695"/>
      <c r="Z103" s="710"/>
      <c r="AA103" s="710"/>
      <c r="AB103" s="710"/>
      <c r="AC103" s="733"/>
      <c r="AD103" s="746" t="s">
        <v>16</v>
      </c>
      <c r="AE103" s="755"/>
      <c r="AF103" s="762"/>
      <c r="AG103" s="762"/>
      <c r="AH103" s="762"/>
      <c r="AI103" s="785"/>
      <c r="AJ103" s="837" t="s">
        <v>16</v>
      </c>
      <c r="AK103" s="93"/>
    </row>
    <row r="104" spans="1:54" ht="30.75" customHeight="1">
      <c r="A104" s="204"/>
      <c r="B104" s="302" t="s">
        <v>392</v>
      </c>
      <c r="C104" s="369"/>
      <c r="D104" s="369"/>
      <c r="E104" s="369"/>
      <c r="F104" s="369"/>
      <c r="G104" s="369"/>
      <c r="H104" s="369"/>
      <c r="I104" s="369"/>
      <c r="J104" s="369"/>
      <c r="K104" s="369"/>
      <c r="L104" s="369"/>
      <c r="M104" s="369"/>
      <c r="N104" s="369"/>
      <c r="O104" s="369"/>
      <c r="P104" s="369"/>
      <c r="Q104" s="369"/>
      <c r="R104" s="369"/>
      <c r="S104" s="322"/>
      <c r="T104" s="322"/>
      <c r="U104" s="322"/>
      <c r="V104" s="322"/>
      <c r="W104" s="322"/>
      <c r="X104" s="322"/>
      <c r="Y104" s="696"/>
      <c r="Z104" s="711"/>
      <c r="AA104" s="711"/>
      <c r="AB104" s="711"/>
      <c r="AC104" s="711"/>
      <c r="AD104" s="747" t="s">
        <v>16</v>
      </c>
      <c r="AE104" s="756" t="s">
        <v>335</v>
      </c>
      <c r="AF104" s="763" t="str">
        <f>IF(M19="○",IF(Y104,IF(Y104&lt;=4400000,"○","☓"),""),"")</f>
        <v/>
      </c>
      <c r="AG104" s="774" t="s">
        <v>73</v>
      </c>
      <c r="AH104" s="779"/>
      <c r="AI104" s="779"/>
      <c r="AJ104" s="779"/>
      <c r="AK104" s="146"/>
      <c r="AL104" s="892" t="s">
        <v>423</v>
      </c>
      <c r="AM104" s="889"/>
      <c r="AN104" s="889"/>
      <c r="AO104" s="889"/>
      <c r="AP104" s="889"/>
      <c r="AQ104" s="889"/>
      <c r="AR104" s="889"/>
      <c r="AS104" s="889"/>
      <c r="AT104" s="889"/>
      <c r="AU104" s="889"/>
      <c r="AV104" s="925"/>
    </row>
    <row r="105" spans="1:54" s="146" customFormat="1" ht="28.5" customHeight="1">
      <c r="A105" s="206"/>
      <c r="B105" s="303" t="s">
        <v>10</v>
      </c>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696"/>
      <c r="Z105" s="711"/>
      <c r="AA105" s="711"/>
      <c r="AB105" s="711"/>
      <c r="AC105" s="711"/>
      <c r="AD105" s="748" t="s">
        <v>266</v>
      </c>
      <c r="AE105" s="757" t="s">
        <v>335</v>
      </c>
      <c r="AF105" s="764" t="str">
        <f>IF(M19="○",IF(OR(Y105&gt;=Y106,OR(C108,C109,C110,C111)=TRUE),"○","☓"),"")</f>
        <v/>
      </c>
      <c r="AG105" s="775" t="s">
        <v>337</v>
      </c>
      <c r="AH105" s="146"/>
      <c r="AJ105" s="838"/>
      <c r="AK105" s="1"/>
      <c r="AL105" s="902" t="s">
        <v>424</v>
      </c>
      <c r="AM105" s="916"/>
      <c r="AN105" s="916"/>
      <c r="AO105" s="916"/>
      <c r="AP105" s="916"/>
      <c r="AQ105" s="916"/>
      <c r="AR105" s="916"/>
      <c r="AS105" s="916"/>
      <c r="AT105" s="916"/>
      <c r="AU105" s="916"/>
      <c r="AV105" s="927"/>
      <c r="AW105" s="888"/>
      <c r="AX105" s="930"/>
      <c r="AY105" s="930"/>
      <c r="AZ105" s="930"/>
      <c r="BA105" s="930"/>
      <c r="BB105" s="930"/>
    </row>
    <row r="106" spans="1:54" s="146" customFormat="1" ht="28.5" customHeight="1">
      <c r="A106" s="206"/>
      <c r="B106" s="304" t="s">
        <v>283</v>
      </c>
      <c r="C106" s="371"/>
      <c r="D106" s="371"/>
      <c r="E106" s="371"/>
      <c r="F106" s="371"/>
      <c r="G106" s="371"/>
      <c r="H106" s="371"/>
      <c r="I106" s="371"/>
      <c r="J106" s="371"/>
      <c r="K106" s="371"/>
      <c r="L106" s="371"/>
      <c r="M106" s="371"/>
      <c r="N106" s="371"/>
      <c r="O106" s="371"/>
      <c r="P106" s="371"/>
      <c r="Q106" s="371"/>
      <c r="R106" s="371"/>
      <c r="S106" s="371"/>
      <c r="T106" s="371"/>
      <c r="U106" s="371"/>
      <c r="V106" s="371"/>
      <c r="W106" s="371"/>
      <c r="X106" s="371"/>
      <c r="Y106" s="697">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712"/>
      <c r="AA106" s="712"/>
      <c r="AB106" s="712"/>
      <c r="AC106" s="712"/>
      <c r="AD106" s="749" t="s">
        <v>342</v>
      </c>
      <c r="AE106" s="757" t="s">
        <v>335</v>
      </c>
      <c r="AF106" s="765"/>
      <c r="AG106" s="775"/>
      <c r="AH106" s="146"/>
      <c r="AI106" s="757"/>
      <c r="AJ106" s="838"/>
      <c r="AK106" s="1"/>
      <c r="AL106" s="903"/>
      <c r="AM106" s="917"/>
      <c r="AN106" s="917"/>
      <c r="AO106" s="917"/>
      <c r="AP106" s="917"/>
      <c r="AQ106" s="917"/>
      <c r="AR106" s="917"/>
      <c r="AS106" s="917"/>
      <c r="AT106" s="917"/>
      <c r="AU106" s="917"/>
      <c r="AV106" s="928"/>
      <c r="AW106" s="888"/>
      <c r="AX106" s="930"/>
      <c r="AY106" s="930"/>
      <c r="AZ106" s="930"/>
      <c r="BA106" s="930"/>
      <c r="BB106" s="930"/>
    </row>
    <row r="107" spans="1:54" s="146" customFormat="1" ht="18" customHeight="1">
      <c r="A107" s="207"/>
      <c r="B107" s="305" t="s">
        <v>356</v>
      </c>
      <c r="C107" s="372"/>
      <c r="D107" s="391"/>
      <c r="E107" s="412"/>
      <c r="F107" s="412"/>
      <c r="G107" s="412"/>
      <c r="H107" s="412"/>
      <c r="I107" s="412"/>
      <c r="J107" s="412"/>
      <c r="K107" s="412"/>
      <c r="L107" s="412"/>
      <c r="M107" s="412"/>
      <c r="N107" s="412"/>
      <c r="O107" s="412"/>
      <c r="P107" s="412"/>
      <c r="Q107" s="412"/>
      <c r="R107" s="412"/>
      <c r="S107" s="412"/>
      <c r="T107" s="412"/>
      <c r="U107" s="412"/>
      <c r="V107" s="412"/>
      <c r="W107" s="412"/>
      <c r="X107" s="412"/>
      <c r="Y107" s="201"/>
      <c r="Z107" s="201"/>
      <c r="AA107" s="201"/>
      <c r="AB107" s="201"/>
      <c r="AC107" s="201"/>
      <c r="AD107" s="201"/>
      <c r="AE107" s="412"/>
      <c r="AF107" s="412"/>
      <c r="AG107" s="412"/>
      <c r="AH107" s="412"/>
      <c r="AI107" s="412"/>
      <c r="AJ107" s="839"/>
      <c r="AL107" s="904"/>
      <c r="AM107" s="918"/>
      <c r="AN107" s="905"/>
      <c r="AO107" s="905"/>
      <c r="AP107" s="905"/>
      <c r="AQ107" s="905"/>
      <c r="AR107" s="921"/>
      <c r="AS107" s="888"/>
      <c r="AT107" s="922"/>
      <c r="AU107" s="888"/>
      <c r="AV107" s="888"/>
      <c r="AW107" s="888"/>
    </row>
    <row r="108" spans="1:54" s="146" customFormat="1" ht="16.5" customHeight="1">
      <c r="A108" s="207"/>
      <c r="B108" s="306"/>
      <c r="C108" s="373" t="b">
        <v>1</v>
      </c>
      <c r="D108" s="247" t="s">
        <v>292</v>
      </c>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415"/>
      <c r="AJ108" s="840"/>
      <c r="AL108" s="904"/>
      <c r="AM108" s="918"/>
      <c r="AN108" s="905"/>
      <c r="AO108" s="905"/>
      <c r="AP108" s="905"/>
      <c r="AQ108" s="905"/>
      <c r="AR108" s="921"/>
      <c r="AS108" s="888"/>
      <c r="AT108" s="922"/>
      <c r="AU108" s="888"/>
      <c r="AV108" s="888"/>
      <c r="AW108" s="888"/>
    </row>
    <row r="109" spans="1:54" s="146" customFormat="1" ht="16.5" customHeight="1">
      <c r="A109" s="207"/>
      <c r="B109" s="306"/>
      <c r="C109" s="374" t="b">
        <v>0</v>
      </c>
      <c r="D109" s="247" t="s">
        <v>294</v>
      </c>
      <c r="E109" s="413"/>
      <c r="F109" s="413"/>
      <c r="G109" s="413"/>
      <c r="H109" s="413"/>
      <c r="I109" s="413"/>
      <c r="J109" s="413"/>
      <c r="K109" s="413"/>
      <c r="L109" s="413"/>
      <c r="M109" s="413"/>
      <c r="N109" s="413"/>
      <c r="O109" s="413"/>
      <c r="P109" s="413"/>
      <c r="Q109" s="413"/>
      <c r="R109" s="413"/>
      <c r="S109" s="413"/>
      <c r="T109" s="308"/>
      <c r="U109" s="308"/>
      <c r="V109" s="308"/>
      <c r="W109" s="308"/>
      <c r="X109" s="308"/>
      <c r="Y109" s="308"/>
      <c r="Z109" s="308"/>
      <c r="AA109" s="308"/>
      <c r="AB109" s="308"/>
      <c r="AC109" s="308"/>
      <c r="AD109" s="308"/>
      <c r="AE109" s="308"/>
      <c r="AF109" s="308"/>
      <c r="AG109" s="308"/>
      <c r="AH109" s="308"/>
      <c r="AI109" s="415"/>
      <c r="AJ109" s="840"/>
      <c r="AL109" s="904"/>
      <c r="AM109" s="918"/>
      <c r="AN109" s="905"/>
      <c r="AO109" s="905"/>
      <c r="AP109" s="905"/>
      <c r="AQ109" s="905"/>
      <c r="AR109" s="921"/>
      <c r="AS109" s="888"/>
      <c r="AT109" s="922"/>
      <c r="AU109" s="888"/>
      <c r="AV109" s="888"/>
      <c r="AW109" s="888"/>
    </row>
    <row r="110" spans="1:54" s="146" customFormat="1" ht="25.5" customHeight="1">
      <c r="A110" s="207"/>
      <c r="B110" s="306"/>
      <c r="C110" s="374" t="b">
        <v>0</v>
      </c>
      <c r="D110" s="201" t="s">
        <v>163</v>
      </c>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840"/>
      <c r="AK110" s="884"/>
      <c r="AL110" s="905"/>
      <c r="AM110" s="905"/>
      <c r="AN110" s="905"/>
      <c r="AO110" s="921"/>
      <c r="AP110" s="888"/>
      <c r="AQ110" s="922"/>
      <c r="AR110" s="888"/>
      <c r="AS110" s="888"/>
      <c r="AT110" s="888"/>
      <c r="AU110" s="888"/>
      <c r="AV110" s="888"/>
      <c r="AW110" s="888"/>
    </row>
    <row r="111" spans="1:54" s="146" customFormat="1" ht="18" customHeight="1">
      <c r="A111" s="208"/>
      <c r="B111" s="307"/>
      <c r="C111" s="375" t="b">
        <v>0</v>
      </c>
      <c r="D111" s="392" t="s">
        <v>90</v>
      </c>
      <c r="E111" s="414"/>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841" t="s">
        <v>13</v>
      </c>
      <c r="AL111" s="904"/>
      <c r="AM111" s="888"/>
      <c r="AN111" s="888"/>
      <c r="AO111" s="888"/>
      <c r="AP111" s="888"/>
      <c r="AQ111" s="888"/>
      <c r="AR111" s="888"/>
      <c r="AS111" s="888"/>
      <c r="AT111" s="888"/>
      <c r="AU111" s="888"/>
      <c r="AV111" s="888"/>
      <c r="AW111" s="888"/>
    </row>
    <row r="112" spans="1:54" s="150" customFormat="1" ht="33" customHeight="1">
      <c r="A112" s="209" t="s">
        <v>430</v>
      </c>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L112" s="906"/>
      <c r="AM112" s="906"/>
      <c r="AN112" s="906"/>
      <c r="AO112" s="906"/>
      <c r="AP112" s="906"/>
      <c r="AQ112" s="906"/>
      <c r="AR112" s="906"/>
      <c r="AS112" s="906"/>
      <c r="AT112" s="906"/>
      <c r="AU112" s="906"/>
      <c r="AV112" s="906"/>
      <c r="AW112" s="906"/>
    </row>
    <row r="113" spans="1:52" ht="7.5" customHeight="1">
      <c r="A113" s="176"/>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row>
    <row r="114" spans="1:52" ht="19.5" customHeight="1">
      <c r="A114" s="171" t="s">
        <v>351</v>
      </c>
      <c r="B114" s="308"/>
      <c r="C114" s="308"/>
      <c r="D114" s="308"/>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415"/>
      <c r="AI114" s="415"/>
      <c r="AJ114" s="1"/>
      <c r="AK114" s="146"/>
      <c r="AL114" s="892" t="s">
        <v>169</v>
      </c>
      <c r="AM114" s="889"/>
      <c r="AN114" s="889"/>
      <c r="AO114" s="889"/>
      <c r="AP114" s="889"/>
      <c r="AQ114" s="889"/>
      <c r="AR114" s="889"/>
      <c r="AS114" s="889"/>
      <c r="AT114" s="889"/>
      <c r="AU114" s="889"/>
      <c r="AV114" s="925"/>
    </row>
    <row r="115" spans="1:52" s="146" customFormat="1" ht="22.5" customHeight="1">
      <c r="A115" s="210" t="s">
        <v>364</v>
      </c>
      <c r="B115" s="309"/>
      <c r="C115" s="309"/>
      <c r="D115" s="309"/>
      <c r="E115" s="416"/>
      <c r="F115" s="451" t="s">
        <v>57</v>
      </c>
      <c r="G115" s="478"/>
      <c r="H115" s="481"/>
      <c r="I115" s="481"/>
      <c r="J115" s="478" t="s">
        <v>31</v>
      </c>
      <c r="K115" s="481"/>
      <c r="L115" s="481"/>
      <c r="M115" s="478" t="s">
        <v>39</v>
      </c>
      <c r="N115" s="544" t="s">
        <v>40</v>
      </c>
      <c r="O115" s="544"/>
      <c r="P115" s="478" t="s">
        <v>57</v>
      </c>
      <c r="Q115" s="478"/>
      <c r="R115" s="481"/>
      <c r="S115" s="481"/>
      <c r="T115" s="478" t="s">
        <v>31</v>
      </c>
      <c r="U115" s="481"/>
      <c r="V115" s="481"/>
      <c r="W115" s="478" t="s">
        <v>39</v>
      </c>
      <c r="X115" s="478" t="s">
        <v>159</v>
      </c>
      <c r="Y115" s="478" t="str">
        <f>IF(H115&gt;=1,(R115*12+U115)-(H115*12+K115)+1,"")</f>
        <v/>
      </c>
      <c r="Z115" s="544" t="s">
        <v>165</v>
      </c>
      <c r="AA115" s="544"/>
      <c r="AB115" s="451" t="s">
        <v>78</v>
      </c>
      <c r="AJ115" s="766" t="str">
        <f>IF(M19="○",IF(AND(AND(H115&lt;&gt;"",K115&lt;&gt;"",R115&lt;&gt;"",U115&lt;&gt;""),E116&lt;&gt;"",OR(E118=TRUE,I118=TRUE,O118=TRUE,V118=TRUE,AND(Z118=TRUE,AD118&lt;&gt;"")),OR(E120=TRUE,L120=TRUE,AND(S120=TRUE,X120&lt;&gt;"")),AND(E122&lt;&gt;"",N124&lt;&gt;"",Q124&lt;&gt;""),OR(U124=TRUE,Y124=TRUE)),"○","×"),"")</f>
        <v/>
      </c>
      <c r="AK115" s="885"/>
      <c r="AL115" s="888"/>
      <c r="AM115" s="888"/>
      <c r="AN115" s="888"/>
      <c r="AO115" s="888"/>
      <c r="AP115" s="888"/>
      <c r="AQ115" s="888"/>
      <c r="AR115" s="888"/>
      <c r="AS115" s="888"/>
      <c r="AT115" s="888"/>
      <c r="AU115" s="888"/>
      <c r="AV115" s="888"/>
      <c r="AW115" s="888"/>
    </row>
    <row r="116" spans="1:52" ht="45" customHeight="1">
      <c r="A116" s="211" t="s">
        <v>329</v>
      </c>
      <c r="B116" s="310"/>
      <c r="C116" s="310"/>
      <c r="D116" s="310"/>
      <c r="E116" s="417"/>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734"/>
      <c r="AD116" s="734"/>
      <c r="AE116" s="734"/>
      <c r="AF116" s="734"/>
      <c r="AG116" s="734"/>
      <c r="AH116" s="734"/>
      <c r="AI116" s="734"/>
      <c r="AJ116" s="842"/>
      <c r="AK116" s="146"/>
      <c r="AL116" s="888"/>
      <c r="AU116" s="923"/>
    </row>
    <row r="117" spans="1:52" ht="18.75" customHeight="1">
      <c r="A117" s="212"/>
      <c r="B117" s="311"/>
      <c r="C117" s="311"/>
      <c r="D117" s="311"/>
      <c r="E117" s="418" t="s">
        <v>387</v>
      </c>
      <c r="F117" s="453"/>
      <c r="G117" s="453"/>
      <c r="H117" s="453"/>
      <c r="I117" s="453"/>
      <c r="J117" s="453"/>
      <c r="K117" s="453"/>
      <c r="L117" s="453"/>
      <c r="M117" s="453"/>
      <c r="N117" s="453"/>
      <c r="O117" s="453"/>
      <c r="P117" s="563"/>
      <c r="Q117" s="569"/>
      <c r="R117" s="577"/>
      <c r="S117" s="577"/>
      <c r="T117" s="577"/>
      <c r="U117" s="577"/>
      <c r="V117" s="577"/>
      <c r="W117" s="577"/>
      <c r="X117" s="577"/>
      <c r="Y117" s="698"/>
      <c r="Z117" s="698"/>
      <c r="AA117" s="698"/>
      <c r="AB117" s="698"/>
      <c r="AC117" s="698"/>
      <c r="AD117" s="698"/>
      <c r="AE117" s="698"/>
      <c r="AF117" s="698"/>
      <c r="AG117" s="698"/>
      <c r="AH117" s="698"/>
      <c r="AI117" s="786"/>
      <c r="AJ117" s="766" t="str">
        <f>IF(S97=FALSE,IF(Q117&lt;&gt;"","○","×"),"")</f>
        <v>×</v>
      </c>
      <c r="AK117" s="146"/>
      <c r="AL117" s="892" t="s">
        <v>397</v>
      </c>
      <c r="AM117" s="889"/>
      <c r="AN117" s="889"/>
      <c r="AO117" s="889"/>
      <c r="AP117" s="889"/>
      <c r="AQ117" s="889"/>
      <c r="AR117" s="889"/>
      <c r="AS117" s="889"/>
      <c r="AT117" s="889"/>
      <c r="AU117" s="889"/>
      <c r="AV117" s="925"/>
    </row>
    <row r="118" spans="1:52" ht="29.25" customHeight="1">
      <c r="A118" s="210" t="s">
        <v>80</v>
      </c>
      <c r="B118" s="309"/>
      <c r="C118" s="309"/>
      <c r="D118" s="309"/>
      <c r="E118" s="419"/>
      <c r="F118" s="386" t="s">
        <v>18</v>
      </c>
      <c r="G118" s="386"/>
      <c r="H118" s="386"/>
      <c r="I118" s="488" t="b">
        <v>0</v>
      </c>
      <c r="J118" s="386" t="s">
        <v>108</v>
      </c>
      <c r="K118" s="386"/>
      <c r="L118" s="386"/>
      <c r="M118" s="386"/>
      <c r="N118" s="386"/>
      <c r="O118" s="555" t="b">
        <v>0</v>
      </c>
      <c r="P118" s="495" t="s">
        <v>110</v>
      </c>
      <c r="Q118" s="495"/>
      <c r="R118" s="495"/>
      <c r="S118" s="495"/>
      <c r="T118" s="495"/>
      <c r="U118" s="495"/>
      <c r="V118" s="555" t="b">
        <v>0</v>
      </c>
      <c r="W118" s="386" t="s">
        <v>27</v>
      </c>
      <c r="X118" s="386"/>
      <c r="Y118" s="279"/>
      <c r="Z118" s="713" t="b">
        <v>0</v>
      </c>
      <c r="AA118" s="495" t="s">
        <v>75</v>
      </c>
      <c r="AB118" s="495"/>
      <c r="AC118" s="735" t="s">
        <v>68</v>
      </c>
      <c r="AD118" s="750"/>
      <c r="AE118" s="750"/>
      <c r="AF118" s="750"/>
      <c r="AG118" s="750"/>
      <c r="AH118" s="750"/>
      <c r="AI118" s="280" t="s">
        <v>13</v>
      </c>
      <c r="AJ118" s="843"/>
      <c r="AK118" s="146"/>
    </row>
    <row r="119" spans="1:52" ht="19.5" customHeight="1">
      <c r="A119" s="211" t="s">
        <v>79</v>
      </c>
      <c r="B119" s="310"/>
      <c r="C119" s="310"/>
      <c r="D119" s="310"/>
      <c r="E119" s="306" t="s">
        <v>152</v>
      </c>
      <c r="F119" s="247"/>
      <c r="G119" s="308"/>
      <c r="H119" s="308"/>
      <c r="I119" s="308"/>
      <c r="J119" s="308"/>
      <c r="K119" s="308"/>
      <c r="L119" s="308"/>
      <c r="M119" s="308"/>
      <c r="N119" s="308"/>
      <c r="O119" s="247"/>
      <c r="P119" s="308"/>
      <c r="Q119" s="308"/>
      <c r="R119" s="308"/>
      <c r="S119" s="308"/>
      <c r="T119" s="308"/>
      <c r="U119" s="308"/>
      <c r="V119" s="247"/>
      <c r="W119" s="308"/>
      <c r="X119" s="308"/>
      <c r="Y119" s="308"/>
      <c r="Z119" s="308"/>
      <c r="AA119" s="308"/>
      <c r="AB119" s="308"/>
      <c r="AC119" s="308"/>
      <c r="AD119" s="308"/>
      <c r="AE119" s="308"/>
      <c r="AF119" s="308"/>
      <c r="AG119" s="308"/>
      <c r="AH119" s="308"/>
      <c r="AI119" s="308"/>
      <c r="AJ119" s="844"/>
      <c r="AK119" s="146"/>
      <c r="AL119" s="888"/>
      <c r="AU119" s="923"/>
    </row>
    <row r="120" spans="1:52" ht="18.75" customHeight="1">
      <c r="A120" s="213"/>
      <c r="B120" s="217"/>
      <c r="C120" s="217"/>
      <c r="D120" s="217"/>
      <c r="E120" s="420"/>
      <c r="F120" s="329" t="s">
        <v>23</v>
      </c>
      <c r="G120" s="308"/>
      <c r="H120" s="308"/>
      <c r="I120" s="308"/>
      <c r="J120" s="308"/>
      <c r="L120" s="519" t="b">
        <v>0</v>
      </c>
      <c r="M120" s="329" t="s">
        <v>168</v>
      </c>
      <c r="N120" s="308"/>
      <c r="O120" s="308"/>
      <c r="P120" s="247"/>
      <c r="Q120" s="247"/>
      <c r="R120" s="329"/>
      <c r="S120" s="591" t="b">
        <v>0</v>
      </c>
      <c r="T120" s="329" t="s">
        <v>75</v>
      </c>
      <c r="U120" s="247"/>
      <c r="W120" s="247" t="s">
        <v>68</v>
      </c>
      <c r="X120" s="670"/>
      <c r="Y120" s="670"/>
      <c r="Z120" s="670"/>
      <c r="AA120" s="670"/>
      <c r="AB120" s="670"/>
      <c r="AC120" s="670"/>
      <c r="AD120" s="670"/>
      <c r="AE120" s="670"/>
      <c r="AF120" s="670"/>
      <c r="AG120" s="670"/>
      <c r="AH120" s="670"/>
      <c r="AI120" s="670"/>
      <c r="AJ120" s="845" t="s">
        <v>13</v>
      </c>
      <c r="AK120" s="146"/>
      <c r="AL120" s="888"/>
      <c r="AU120" s="923"/>
    </row>
    <row r="121" spans="1:52" ht="24.75" customHeight="1">
      <c r="A121" s="213"/>
      <c r="B121" s="217"/>
      <c r="C121" s="217"/>
      <c r="D121" s="217"/>
      <c r="E121" s="421" t="s">
        <v>268</v>
      </c>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846"/>
      <c r="AK121" s="146"/>
      <c r="AL121" s="888"/>
      <c r="AU121" s="923"/>
    </row>
    <row r="122" spans="1:52" ht="57.75" customHeight="1">
      <c r="A122" s="213"/>
      <c r="B122" s="217"/>
      <c r="C122" s="217"/>
      <c r="D122" s="217"/>
      <c r="E122" s="422"/>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847"/>
      <c r="AK122" s="146"/>
      <c r="AL122" s="888"/>
      <c r="AM122" s="888"/>
      <c r="AN122" s="888"/>
      <c r="AO122" s="888"/>
      <c r="AP122" s="888"/>
      <c r="AQ122" s="888"/>
      <c r="AR122" s="888"/>
      <c r="AS122" s="888"/>
      <c r="AT122" s="888"/>
      <c r="AU122" s="888"/>
      <c r="AV122" s="888"/>
      <c r="AW122" s="888"/>
      <c r="AX122" s="146"/>
      <c r="AY122" s="146"/>
      <c r="AZ122" s="146"/>
    </row>
    <row r="123" spans="1:52" s="146" customFormat="1" ht="18.75" customHeight="1">
      <c r="A123" s="213"/>
      <c r="B123" s="217"/>
      <c r="C123" s="217"/>
      <c r="D123" s="217"/>
      <c r="E123" s="409" t="s">
        <v>372</v>
      </c>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817"/>
      <c r="AK123" s="1"/>
      <c r="AL123" s="888"/>
      <c r="AM123" s="145"/>
      <c r="AN123" s="145"/>
      <c r="AO123" s="145"/>
      <c r="AP123" s="145"/>
      <c r="AQ123" s="145"/>
      <c r="AR123" s="145"/>
      <c r="AS123" s="145"/>
      <c r="AT123" s="923"/>
      <c r="AU123" s="145"/>
      <c r="AV123" s="145"/>
      <c r="AW123" s="145"/>
      <c r="AX123" s="1"/>
      <c r="AY123" s="1"/>
      <c r="AZ123" s="1"/>
    </row>
    <row r="124" spans="1:52" ht="18.75" customHeight="1">
      <c r="A124" s="212"/>
      <c r="B124" s="311"/>
      <c r="C124" s="311"/>
      <c r="D124" s="311"/>
      <c r="E124" s="410" t="s">
        <v>170</v>
      </c>
      <c r="F124" s="261"/>
      <c r="G124" s="261"/>
      <c r="H124" s="261"/>
      <c r="I124" s="261"/>
      <c r="J124" s="261"/>
      <c r="K124" s="505"/>
      <c r="L124" s="510" t="s">
        <v>171</v>
      </c>
      <c r="M124" s="525"/>
      <c r="N124" s="545"/>
      <c r="O124" s="545"/>
      <c r="P124" s="564" t="s">
        <v>5</v>
      </c>
      <c r="Q124" s="545"/>
      <c r="R124" s="545"/>
      <c r="S124" s="564" t="s">
        <v>41</v>
      </c>
      <c r="T124" s="564" t="s">
        <v>68</v>
      </c>
      <c r="U124" s="623" t="b">
        <v>0</v>
      </c>
      <c r="V124" s="639" t="s">
        <v>67</v>
      </c>
      <c r="W124" s="564"/>
      <c r="X124" s="564"/>
      <c r="Y124" s="623" t="b">
        <v>0</v>
      </c>
      <c r="Z124" s="639" t="s">
        <v>82</v>
      </c>
      <c r="AA124" s="564"/>
      <c r="AB124" s="564" t="s">
        <v>13</v>
      </c>
      <c r="AC124" s="736"/>
      <c r="AD124" s="736"/>
      <c r="AE124" s="736"/>
      <c r="AF124" s="736"/>
      <c r="AG124" s="736"/>
      <c r="AH124" s="736"/>
      <c r="AI124" s="736"/>
      <c r="AJ124" s="818"/>
      <c r="AK124" s="146"/>
      <c r="AL124" s="888"/>
      <c r="AM124" s="888"/>
      <c r="AN124" s="888"/>
      <c r="AO124" s="888"/>
      <c r="AP124" s="888"/>
      <c r="AQ124" s="888"/>
      <c r="AR124" s="888"/>
      <c r="AS124" s="888"/>
      <c r="AT124" s="888"/>
      <c r="AU124" s="888"/>
      <c r="AV124" s="888"/>
      <c r="AW124" s="888"/>
      <c r="AX124" s="146"/>
      <c r="AY124" s="146"/>
      <c r="AZ124" s="146"/>
    </row>
    <row r="125" spans="1:52" s="151" customFormat="1" ht="21" customHeight="1">
      <c r="A125" s="171" t="s">
        <v>363</v>
      </c>
      <c r="B125" s="5"/>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5"/>
      <c r="AH125" s="5"/>
      <c r="AI125" s="5"/>
      <c r="AJ125" s="5"/>
      <c r="AK125" s="147"/>
      <c r="AL125" s="907"/>
      <c r="AM125" s="919"/>
      <c r="AN125" s="919"/>
      <c r="AO125" s="919"/>
      <c r="AP125" s="919"/>
      <c r="AQ125" s="919"/>
      <c r="AR125" s="919"/>
      <c r="AS125" s="919"/>
      <c r="AT125" s="919"/>
      <c r="AU125" s="919"/>
      <c r="AV125" s="919"/>
      <c r="AW125" s="919"/>
    </row>
    <row r="126" spans="1:52" s="152" customFormat="1" ht="18.75" customHeight="1">
      <c r="A126" s="214" t="s">
        <v>26</v>
      </c>
      <c r="B126" s="10"/>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766" t="str">
        <f t="array" ref="AJ126">IF(M19="○",IF(PRODUCT((E127:E130=FALSE)*1),"×","○"),"")</f>
        <v/>
      </c>
      <c r="AK126" s="1"/>
      <c r="AL126" s="892" t="s">
        <v>279</v>
      </c>
      <c r="AM126" s="889"/>
      <c r="AN126" s="889"/>
      <c r="AO126" s="889"/>
      <c r="AP126" s="889"/>
      <c r="AQ126" s="889"/>
      <c r="AR126" s="889"/>
      <c r="AS126" s="889"/>
      <c r="AT126" s="889"/>
      <c r="AU126" s="889"/>
      <c r="AV126" s="925"/>
      <c r="AW126" s="908"/>
    </row>
    <row r="127" spans="1:52" s="152" customFormat="1" ht="18.75" customHeight="1">
      <c r="A127" s="211" t="s">
        <v>71</v>
      </c>
      <c r="B127" s="310"/>
      <c r="C127" s="310"/>
      <c r="D127" s="393" t="b">
        <v>0</v>
      </c>
      <c r="E127" s="423" t="b">
        <v>0</v>
      </c>
      <c r="F127" s="455" t="s">
        <v>44</v>
      </c>
      <c r="G127" s="455"/>
      <c r="H127" s="455"/>
      <c r="I127" s="455"/>
      <c r="J127" s="455"/>
      <c r="K127" s="455"/>
      <c r="L127" s="455"/>
      <c r="M127" s="455"/>
      <c r="N127" s="455"/>
      <c r="O127" s="455"/>
      <c r="P127" s="455"/>
      <c r="Q127" s="455"/>
      <c r="R127" s="455"/>
      <c r="S127" s="455"/>
      <c r="T127" s="455"/>
      <c r="U127" s="455"/>
      <c r="V127" s="455"/>
      <c r="W127" s="455"/>
      <c r="X127" s="455"/>
      <c r="Y127" s="455"/>
      <c r="Z127" s="455"/>
      <c r="AA127" s="455"/>
      <c r="AB127" s="455"/>
      <c r="AC127" s="455"/>
      <c r="AD127" s="455"/>
      <c r="AE127" s="455"/>
      <c r="AF127" s="455"/>
      <c r="AG127" s="455"/>
      <c r="AH127" s="455"/>
      <c r="AI127" s="455"/>
      <c r="AJ127" s="848"/>
      <c r="AK127" s="146"/>
      <c r="AL127" s="908"/>
      <c r="AM127" s="908"/>
      <c r="AN127" s="908"/>
      <c r="AO127" s="908"/>
      <c r="AP127" s="908"/>
      <c r="AQ127" s="908"/>
      <c r="AR127" s="908"/>
      <c r="AS127" s="908"/>
      <c r="AT127" s="908"/>
      <c r="AU127" s="908"/>
      <c r="AV127" s="908"/>
      <c r="AW127" s="908"/>
    </row>
    <row r="128" spans="1:52" s="152" customFormat="1" ht="18.75" customHeight="1">
      <c r="A128" s="215"/>
      <c r="B128" s="312"/>
      <c r="C128" s="312"/>
      <c r="D128" s="394" t="b">
        <v>0</v>
      </c>
      <c r="E128" s="424" t="b">
        <v>0</v>
      </c>
      <c r="F128" s="390" t="s">
        <v>96</v>
      </c>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493"/>
      <c r="AK128" s="1"/>
      <c r="AL128" s="908"/>
      <c r="AM128" s="908"/>
      <c r="AN128" s="908"/>
      <c r="AO128" s="908"/>
      <c r="AP128" s="908"/>
      <c r="AQ128" s="908"/>
      <c r="AR128" s="908"/>
      <c r="AS128" s="908"/>
      <c r="AT128" s="908"/>
      <c r="AU128" s="908"/>
      <c r="AV128" s="908"/>
      <c r="AW128" s="908"/>
    </row>
    <row r="129" spans="1:73" s="152" customFormat="1" ht="18" customHeight="1">
      <c r="A129" s="216" t="s">
        <v>72</v>
      </c>
      <c r="B129" s="313"/>
      <c r="C129" s="313"/>
      <c r="D129" s="395" t="b">
        <v>0</v>
      </c>
      <c r="E129" s="424" t="b">
        <v>0</v>
      </c>
      <c r="F129" s="456" t="s">
        <v>74</v>
      </c>
      <c r="G129" s="456"/>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849"/>
      <c r="AK129" s="1"/>
      <c r="AL129" s="888"/>
      <c r="AM129" s="888"/>
      <c r="AN129" s="888"/>
      <c r="AO129" s="888"/>
      <c r="AP129" s="888"/>
      <c r="AQ129" s="888"/>
      <c r="AR129" s="888"/>
      <c r="AS129" s="888"/>
      <c r="AT129" s="888"/>
      <c r="AU129" s="888"/>
      <c r="AV129" s="888"/>
      <c r="AW129" s="888"/>
      <c r="AX129" s="146"/>
      <c r="AY129" s="146"/>
      <c r="AZ129" s="146"/>
    </row>
    <row r="130" spans="1:73" s="146" customFormat="1" ht="18" customHeight="1">
      <c r="A130" s="212"/>
      <c r="B130" s="311"/>
      <c r="C130" s="311"/>
      <c r="D130" s="396" t="b">
        <v>0</v>
      </c>
      <c r="E130" s="425" t="b">
        <v>0</v>
      </c>
      <c r="F130" s="457" t="s">
        <v>358</v>
      </c>
      <c r="G130" s="479"/>
      <c r="H130" s="482" t="s">
        <v>68</v>
      </c>
      <c r="I130" s="489"/>
      <c r="J130" s="489"/>
      <c r="K130" s="489"/>
      <c r="L130" s="489"/>
      <c r="M130" s="489"/>
      <c r="N130" s="489"/>
      <c r="O130" s="489"/>
      <c r="P130" s="489"/>
      <c r="Q130" s="489"/>
      <c r="R130" s="489"/>
      <c r="S130" s="489"/>
      <c r="T130" s="489"/>
      <c r="U130" s="489"/>
      <c r="V130" s="489"/>
      <c r="W130" s="489"/>
      <c r="X130" s="489"/>
      <c r="Y130" s="699" t="s">
        <v>78</v>
      </c>
      <c r="Z130" s="714"/>
      <c r="AA130" s="714"/>
      <c r="AB130" s="714"/>
      <c r="AC130" s="714"/>
      <c r="AD130" s="714"/>
      <c r="AE130" s="714"/>
      <c r="AF130" s="714"/>
      <c r="AG130" s="714"/>
      <c r="AH130" s="780"/>
      <c r="AI130" s="780"/>
      <c r="AJ130" s="850"/>
      <c r="AK130" s="1"/>
      <c r="AL130" s="888"/>
      <c r="AM130" s="888"/>
      <c r="AN130" s="888"/>
      <c r="AO130" s="888"/>
      <c r="AP130" s="888"/>
      <c r="AQ130" s="888"/>
      <c r="AR130" s="888"/>
      <c r="AS130" s="888"/>
      <c r="AT130" s="888"/>
      <c r="AU130" s="888"/>
      <c r="AV130" s="888"/>
      <c r="AW130" s="888"/>
    </row>
    <row r="131" spans="1:73" s="146" customFormat="1" ht="18" customHeight="1">
      <c r="A131" s="217"/>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909"/>
      <c r="AM131" s="888"/>
      <c r="AN131" s="888"/>
      <c r="AO131" s="888"/>
      <c r="AP131" s="888"/>
      <c r="AQ131" s="888"/>
      <c r="AR131" s="888"/>
      <c r="AS131" s="888"/>
      <c r="AT131" s="888"/>
      <c r="AU131" s="888"/>
      <c r="AV131" s="888"/>
      <c r="AW131" s="888"/>
    </row>
    <row r="132" spans="1:73" ht="23.25" customHeight="1">
      <c r="A132" s="181" t="s">
        <v>400</v>
      </c>
      <c r="B132" s="271"/>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0"/>
      <c r="AK132" s="1"/>
      <c r="AZ132" s="150"/>
    </row>
    <row r="133" spans="1:73" ht="18.75" customHeight="1">
      <c r="A133" s="171" t="s">
        <v>338</v>
      </c>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180"/>
      <c r="AU133" s="923"/>
    </row>
    <row r="134" spans="1:73" s="148" customFormat="1" ht="10.5">
      <c r="A134" s="169" t="s">
        <v>107</v>
      </c>
      <c r="B134" s="148" t="s">
        <v>382</v>
      </c>
      <c r="AL134" s="240" t="s">
        <v>111</v>
      </c>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c r="BH134" s="240"/>
      <c r="BI134" s="240"/>
      <c r="BJ134" s="240"/>
      <c r="BK134" s="240"/>
      <c r="BL134" s="240"/>
      <c r="BM134" s="240"/>
      <c r="BN134" s="240"/>
      <c r="BO134" s="240"/>
      <c r="BP134" s="240"/>
      <c r="BQ134" s="240"/>
      <c r="BR134" s="240"/>
      <c r="BS134" s="240"/>
      <c r="BT134" s="240"/>
      <c r="BU134" s="240"/>
    </row>
    <row r="135" spans="1:73" s="148" customFormat="1" ht="22.5" customHeight="1">
      <c r="A135" s="170" t="s">
        <v>291</v>
      </c>
      <c r="B135" s="209" t="s">
        <v>426</v>
      </c>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L135" s="910"/>
      <c r="AM135" s="910"/>
      <c r="AN135" s="910"/>
      <c r="AO135" s="910"/>
      <c r="AP135" s="910"/>
      <c r="AQ135" s="910"/>
      <c r="AR135" s="910"/>
      <c r="AS135" s="910"/>
      <c r="AT135" s="910"/>
      <c r="AU135" s="910"/>
      <c r="AV135" s="910"/>
      <c r="AW135" s="91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row>
    <row r="136" spans="1:73" s="148" customFormat="1" ht="5.25" customHeight="1">
      <c r="A136" s="170"/>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L136" s="910"/>
      <c r="AM136" s="910"/>
      <c r="AN136" s="910"/>
      <c r="AO136" s="910"/>
      <c r="AP136" s="910"/>
      <c r="AQ136" s="910"/>
      <c r="AR136" s="910"/>
      <c r="AS136" s="910"/>
      <c r="AT136" s="910"/>
      <c r="AU136" s="910"/>
      <c r="AV136" s="910"/>
      <c r="AW136" s="910"/>
      <c r="AX136" s="240"/>
      <c r="AY136" s="240"/>
      <c r="AZ136" s="240"/>
      <c r="BA136" s="240"/>
      <c r="BB136" s="240"/>
      <c r="BC136" s="240"/>
      <c r="BD136" s="240"/>
      <c r="BE136" s="240"/>
      <c r="BF136" s="240"/>
      <c r="BG136" s="240"/>
      <c r="BH136" s="240"/>
      <c r="BI136" s="240"/>
      <c r="BJ136" s="240"/>
      <c r="BK136" s="240"/>
      <c r="BL136" s="240"/>
      <c r="BM136" s="240"/>
      <c r="BN136" s="240"/>
      <c r="BO136" s="240"/>
      <c r="BP136" s="240"/>
      <c r="BQ136" s="240"/>
      <c r="BR136" s="240"/>
      <c r="BS136" s="240"/>
      <c r="BT136" s="240"/>
      <c r="BU136" s="240"/>
    </row>
    <row r="137" spans="1:73" ht="23.25" customHeight="1">
      <c r="A137" s="203" t="s">
        <v>432</v>
      </c>
      <c r="B137" s="314"/>
      <c r="C137" s="377"/>
      <c r="D137" s="377"/>
      <c r="E137" s="377"/>
      <c r="F137" s="377"/>
      <c r="G137" s="377"/>
      <c r="H137" s="377"/>
      <c r="I137" s="377"/>
      <c r="J137" s="377"/>
      <c r="K137" s="377"/>
      <c r="L137" s="520"/>
      <c r="M137" s="520"/>
      <c r="N137" s="520"/>
      <c r="O137" s="520"/>
      <c r="P137" s="520"/>
      <c r="Q137" s="520"/>
      <c r="R137" s="520"/>
      <c r="S137" s="580">
        <f>S139+S142</f>
        <v>0</v>
      </c>
      <c r="T137" s="600"/>
      <c r="U137" s="600"/>
      <c r="V137" s="600"/>
      <c r="W137" s="600"/>
      <c r="X137" s="660" t="s">
        <v>16</v>
      </c>
      <c r="Y137" s="640"/>
      <c r="Z137" s="640"/>
      <c r="AA137" s="640"/>
      <c r="AB137" s="93"/>
      <c r="AC137" s="1"/>
      <c r="AD137" s="1"/>
      <c r="AE137" s="1"/>
      <c r="AF137" s="1"/>
      <c r="AG137" s="1"/>
      <c r="AH137" s="1"/>
      <c r="AI137" s="1"/>
      <c r="AK137" s="1"/>
    </row>
    <row r="138" spans="1:73" ht="23.25" customHeight="1">
      <c r="A138" s="218" t="s">
        <v>405</v>
      </c>
      <c r="B138" s="218"/>
      <c r="C138" s="218"/>
      <c r="D138" s="218"/>
      <c r="E138" s="218"/>
      <c r="F138" s="218"/>
      <c r="G138" s="218"/>
      <c r="H138" s="218"/>
      <c r="I138" s="218"/>
      <c r="J138" s="218"/>
      <c r="K138" s="218"/>
      <c r="L138" s="218"/>
      <c r="M138" s="218"/>
      <c r="N138" s="218"/>
      <c r="O138" s="218"/>
      <c r="P138" s="218"/>
      <c r="Q138" s="218"/>
      <c r="R138" s="218"/>
      <c r="S138" s="592"/>
      <c r="T138" s="592"/>
      <c r="U138" s="592"/>
      <c r="V138" s="592"/>
      <c r="W138" s="592"/>
      <c r="X138" s="218"/>
      <c r="Y138" s="218"/>
      <c r="Z138" s="218"/>
      <c r="AA138" s="218"/>
      <c r="AB138" s="218"/>
      <c r="AC138" s="218"/>
      <c r="AD138" s="218"/>
      <c r="AE138" s="308"/>
      <c r="AF138" s="411"/>
      <c r="AG138" s="411"/>
      <c r="AH138" s="411"/>
      <c r="AI138" s="411"/>
      <c r="AJ138" s="411"/>
      <c r="AK138" s="411"/>
    </row>
    <row r="139" spans="1:73" ht="19.5" customHeight="1">
      <c r="A139" s="219" t="s">
        <v>330</v>
      </c>
      <c r="B139" s="315"/>
      <c r="C139" s="329" t="s">
        <v>333</v>
      </c>
      <c r="D139" s="329"/>
      <c r="E139" s="329"/>
      <c r="F139" s="329"/>
      <c r="G139" s="329"/>
      <c r="H139" s="329"/>
      <c r="I139" s="329"/>
      <c r="J139" s="329"/>
      <c r="K139" s="329"/>
      <c r="L139" s="329"/>
      <c r="M139" s="329"/>
      <c r="N139" s="329"/>
      <c r="O139" s="329"/>
      <c r="P139" s="329"/>
      <c r="Q139" s="329"/>
      <c r="R139" s="329"/>
      <c r="S139" s="593"/>
      <c r="T139" s="611"/>
      <c r="U139" s="611"/>
      <c r="V139" s="611"/>
      <c r="W139" s="650"/>
      <c r="X139" s="660" t="s">
        <v>16</v>
      </c>
      <c r="Y139" s="700"/>
      <c r="Z139" s="314"/>
      <c r="AA139" s="721"/>
      <c r="AB139" s="726"/>
      <c r="AC139" s="726"/>
      <c r="AD139" s="751"/>
      <c r="AE139" s="758" t="s">
        <v>335</v>
      </c>
      <c r="AF139" s="411"/>
      <c r="AH139" s="411"/>
      <c r="AJ139" s="411"/>
      <c r="AK139" s="411"/>
    </row>
    <row r="140" spans="1:73" ht="19.5" customHeight="1">
      <c r="A140" s="220"/>
      <c r="B140" s="316"/>
      <c r="C140" s="378"/>
      <c r="D140" s="389" t="s">
        <v>91</v>
      </c>
      <c r="E140" s="389"/>
      <c r="F140" s="389"/>
      <c r="G140" s="389"/>
      <c r="H140" s="389"/>
      <c r="I140" s="389"/>
      <c r="J140" s="389"/>
      <c r="K140" s="389"/>
      <c r="L140" s="389"/>
      <c r="M140" s="389"/>
      <c r="N140" s="389"/>
      <c r="O140" s="389"/>
      <c r="P140" s="389"/>
      <c r="Q140" s="389"/>
      <c r="R140" s="389"/>
      <c r="S140" s="594"/>
      <c r="T140" s="612"/>
      <c r="U140" s="612"/>
      <c r="V140" s="612"/>
      <c r="W140" s="651"/>
      <c r="X140" s="671" t="s">
        <v>16</v>
      </c>
      <c r="Y140" s="701" t="s">
        <v>68</v>
      </c>
      <c r="Z140" s="715">
        <f>IFERROR(S140/S139*100,0)</f>
        <v>0</v>
      </c>
      <c r="AA140" s="722"/>
      <c r="AB140" s="727"/>
      <c r="AC140" s="737" t="s">
        <v>13</v>
      </c>
      <c r="AD140" s="752" t="s">
        <v>262</v>
      </c>
      <c r="AE140" s="758"/>
      <c r="AF140" s="766" t="str">
        <f>IF(X19="○",IF(Z140=0,"",IF(Z140&gt;=200/3,"○","×")),"")</f>
        <v/>
      </c>
      <c r="AG140" s="776" t="s">
        <v>92</v>
      </c>
      <c r="AH140" s="411"/>
      <c r="AI140" s="411"/>
      <c r="AJ140" s="411"/>
      <c r="AK140" s="411"/>
      <c r="AL140" s="892" t="s">
        <v>208</v>
      </c>
      <c r="AM140" s="914"/>
      <c r="AN140" s="914"/>
      <c r="AO140" s="914"/>
      <c r="AP140" s="914"/>
      <c r="AQ140" s="914"/>
      <c r="AR140" s="914"/>
      <c r="AS140" s="914"/>
      <c r="AT140" s="914"/>
      <c r="AU140" s="914"/>
      <c r="AV140" s="926"/>
    </row>
    <row r="141" spans="1:73" ht="19.5" customHeight="1">
      <c r="A141" s="221"/>
      <c r="B141" s="317"/>
      <c r="C141" s="187"/>
      <c r="D141" s="322"/>
      <c r="E141" s="322"/>
      <c r="F141" s="322"/>
      <c r="G141" s="322"/>
      <c r="H141" s="322"/>
      <c r="I141" s="322"/>
      <c r="J141" s="322"/>
      <c r="K141" s="322"/>
      <c r="L141" s="322"/>
      <c r="M141" s="322"/>
      <c r="N141" s="322"/>
      <c r="O141" s="322"/>
      <c r="P141" s="322"/>
      <c r="Q141" s="322"/>
      <c r="R141" s="322"/>
      <c r="S141" s="595" t="s">
        <v>68</v>
      </c>
      <c r="T141" s="613" t="e">
        <f>S140/Y148</f>
        <v>#VALUE!</v>
      </c>
      <c r="U141" s="613"/>
      <c r="V141" s="613"/>
      <c r="W141" s="652" t="s">
        <v>16</v>
      </c>
      <c r="X141" s="672" t="s">
        <v>13</v>
      </c>
      <c r="Y141" s="702"/>
      <c r="Z141" s="716"/>
      <c r="AA141" s="723"/>
      <c r="AB141" s="728"/>
      <c r="AC141" s="728"/>
      <c r="AD141" s="753"/>
      <c r="AE141" s="758"/>
      <c r="AF141" s="767"/>
      <c r="AG141" s="776"/>
      <c r="AH141" s="411"/>
      <c r="AI141" s="411"/>
      <c r="AJ141" s="411"/>
      <c r="AK141" s="411"/>
      <c r="AL141" s="145"/>
      <c r="AM141" s="145"/>
      <c r="AN141" s="145"/>
      <c r="AO141" s="145"/>
      <c r="AP141" s="145"/>
      <c r="AQ141" s="145"/>
      <c r="AR141" s="145"/>
      <c r="AS141" s="145"/>
      <c r="AT141" s="145"/>
      <c r="AU141" s="145"/>
      <c r="AV141" s="145"/>
    </row>
    <row r="142" spans="1:73" ht="19.5" customHeight="1">
      <c r="A142" s="222" t="s">
        <v>19</v>
      </c>
      <c r="B142" s="315"/>
      <c r="C142" s="379" t="s">
        <v>334</v>
      </c>
      <c r="D142" s="355"/>
      <c r="E142" s="355"/>
      <c r="F142" s="355"/>
      <c r="G142" s="355"/>
      <c r="H142" s="355"/>
      <c r="I142" s="355"/>
      <c r="J142" s="355"/>
      <c r="K142" s="355"/>
      <c r="L142" s="355"/>
      <c r="M142" s="355"/>
      <c r="N142" s="355"/>
      <c r="O142" s="355"/>
      <c r="P142" s="355"/>
      <c r="Q142" s="355"/>
      <c r="R142" s="355"/>
      <c r="S142" s="593"/>
      <c r="T142" s="611"/>
      <c r="U142" s="611"/>
      <c r="V142" s="611"/>
      <c r="W142" s="650"/>
      <c r="X142" s="673" t="s">
        <v>16</v>
      </c>
      <c r="Y142" s="700"/>
      <c r="Z142" s="314"/>
      <c r="AA142" s="721"/>
      <c r="AB142" s="726"/>
      <c r="AC142" s="726"/>
      <c r="AD142" s="751"/>
      <c r="AE142" s="758" t="s">
        <v>335</v>
      </c>
      <c r="AF142" s="93"/>
      <c r="AG142" s="776"/>
      <c r="AH142" s="411"/>
      <c r="AI142" s="411"/>
      <c r="AJ142" s="411"/>
      <c r="AK142" s="411"/>
    </row>
    <row r="143" spans="1:73" ht="19.5" customHeight="1">
      <c r="A143" s="220"/>
      <c r="B143" s="316"/>
      <c r="C143" s="378"/>
      <c r="D143" s="389" t="s">
        <v>91</v>
      </c>
      <c r="E143" s="389"/>
      <c r="F143" s="389"/>
      <c r="G143" s="389"/>
      <c r="H143" s="389"/>
      <c r="I143" s="389"/>
      <c r="J143" s="389"/>
      <c r="K143" s="389"/>
      <c r="L143" s="389"/>
      <c r="M143" s="389"/>
      <c r="N143" s="389"/>
      <c r="O143" s="389"/>
      <c r="P143" s="389"/>
      <c r="Q143" s="389"/>
      <c r="R143" s="389"/>
      <c r="S143" s="594"/>
      <c r="T143" s="612"/>
      <c r="U143" s="612"/>
      <c r="V143" s="612"/>
      <c r="W143" s="651"/>
      <c r="X143" s="674" t="s">
        <v>16</v>
      </c>
      <c r="Y143" s="701" t="s">
        <v>68</v>
      </c>
      <c r="Z143" s="715">
        <f>IFERROR(S143/S142*100,0)</f>
        <v>0</v>
      </c>
      <c r="AA143" s="722"/>
      <c r="AB143" s="727"/>
      <c r="AC143" s="737" t="s">
        <v>13</v>
      </c>
      <c r="AD143" s="752" t="s">
        <v>262</v>
      </c>
      <c r="AE143" s="758"/>
      <c r="AF143" s="766" t="str">
        <f>IF(X19="○",IF(Z143=0,"",IF(Z143&gt;=200/3,"○","×")),"")</f>
        <v/>
      </c>
      <c r="AG143" s="776"/>
      <c r="AH143" s="411"/>
      <c r="AI143" s="411"/>
      <c r="AJ143" s="411"/>
      <c r="AK143" s="411"/>
      <c r="AL143" s="892" t="s">
        <v>403</v>
      </c>
      <c r="AM143" s="914"/>
      <c r="AN143" s="914"/>
      <c r="AO143" s="914"/>
      <c r="AP143" s="914"/>
      <c r="AQ143" s="914"/>
      <c r="AR143" s="914"/>
      <c r="AS143" s="914"/>
      <c r="AT143" s="914"/>
      <c r="AU143" s="914"/>
      <c r="AV143" s="926"/>
    </row>
    <row r="144" spans="1:73" ht="18.75" customHeight="1">
      <c r="A144" s="221"/>
      <c r="B144" s="317"/>
      <c r="C144" s="187"/>
      <c r="D144" s="322"/>
      <c r="E144" s="322"/>
      <c r="F144" s="322"/>
      <c r="G144" s="322"/>
      <c r="H144" s="322"/>
      <c r="I144" s="322"/>
      <c r="J144" s="322"/>
      <c r="K144" s="322"/>
      <c r="L144" s="322"/>
      <c r="M144" s="322"/>
      <c r="N144" s="322"/>
      <c r="O144" s="322"/>
      <c r="P144" s="322"/>
      <c r="Q144" s="322"/>
      <c r="R144" s="322"/>
      <c r="S144" s="596" t="s">
        <v>68</v>
      </c>
      <c r="T144" s="614" t="e">
        <f>S143/Y148</f>
        <v>#VALUE!</v>
      </c>
      <c r="U144" s="614"/>
      <c r="V144" s="614"/>
      <c r="W144" s="653" t="s">
        <v>16</v>
      </c>
      <c r="X144" s="675" t="s">
        <v>13</v>
      </c>
      <c r="Y144" s="702"/>
      <c r="Z144" s="716"/>
      <c r="AA144" s="723"/>
      <c r="AB144" s="728"/>
      <c r="AC144" s="728"/>
      <c r="AD144" s="753"/>
      <c r="AE144" s="758"/>
      <c r="AF144" s="768"/>
      <c r="AG144" s="777"/>
      <c r="AH144" s="411"/>
      <c r="AI144" s="411"/>
      <c r="AJ144" s="411"/>
      <c r="AK144" s="411"/>
    </row>
    <row r="145" spans="1:49">
      <c r="AF145" s="93"/>
      <c r="AG145" s="93"/>
    </row>
    <row r="146" spans="1:49" ht="12.75" customHeight="1">
      <c r="A146" s="223"/>
      <c r="B146" s="223"/>
      <c r="C146" s="223"/>
      <c r="D146" s="223"/>
      <c r="E146" s="411"/>
      <c r="F146" s="415"/>
      <c r="G146" s="415"/>
      <c r="H146" s="415"/>
      <c r="I146" s="415"/>
      <c r="J146" s="415"/>
      <c r="K146" s="415"/>
      <c r="L146" s="247"/>
      <c r="M146" s="247"/>
      <c r="N146" s="415"/>
      <c r="O146" s="233"/>
      <c r="P146" s="233"/>
      <c r="Q146" s="233"/>
      <c r="R146" s="233"/>
      <c r="S146" s="233"/>
      <c r="T146" s="233"/>
      <c r="U146" s="415"/>
      <c r="V146" s="415"/>
      <c r="W146" s="640"/>
      <c r="X146" s="415"/>
      <c r="Y146" s="415"/>
      <c r="Z146" s="415"/>
      <c r="AA146" s="233"/>
      <c r="AB146" s="415"/>
      <c r="AC146" s="415"/>
      <c r="AD146" s="415"/>
      <c r="AE146" s="415"/>
      <c r="AF146" s="415"/>
      <c r="AG146" s="415"/>
      <c r="AH146" s="415"/>
      <c r="AI146" s="415"/>
      <c r="AJ146" s="829"/>
      <c r="AK146" s="146"/>
      <c r="AL146" s="888"/>
      <c r="AU146" s="923"/>
    </row>
    <row r="147" spans="1:49" s="146" customFormat="1" ht="18.75" customHeight="1">
      <c r="A147" s="171" t="s">
        <v>351</v>
      </c>
      <c r="B147" s="277"/>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K147" s="1"/>
      <c r="AL147" s="888"/>
      <c r="AM147" s="920"/>
      <c r="AN147" s="920"/>
      <c r="AO147" s="920"/>
      <c r="AP147" s="920"/>
      <c r="AQ147" s="920"/>
      <c r="AR147" s="920"/>
      <c r="AS147" s="920"/>
      <c r="AT147" s="920"/>
      <c r="AU147" s="920"/>
      <c r="AV147" s="920"/>
      <c r="AW147" s="888"/>
    </row>
    <row r="148" spans="1:49" ht="23.25" customHeight="1">
      <c r="A148" s="210" t="s">
        <v>364</v>
      </c>
      <c r="B148" s="309"/>
      <c r="C148" s="309"/>
      <c r="D148" s="309"/>
      <c r="E148" s="426"/>
      <c r="F148" s="451" t="s">
        <v>57</v>
      </c>
      <c r="G148" s="478"/>
      <c r="H148" s="483"/>
      <c r="I148" s="483"/>
      <c r="J148" s="478" t="s">
        <v>31</v>
      </c>
      <c r="K148" s="483"/>
      <c r="L148" s="483"/>
      <c r="M148" s="478" t="s">
        <v>39</v>
      </c>
      <c r="N148" s="544" t="s">
        <v>40</v>
      </c>
      <c r="O148" s="544"/>
      <c r="P148" s="478" t="s">
        <v>57</v>
      </c>
      <c r="Q148" s="478"/>
      <c r="R148" s="483"/>
      <c r="S148" s="483"/>
      <c r="T148" s="478" t="s">
        <v>31</v>
      </c>
      <c r="U148" s="483"/>
      <c r="V148" s="483"/>
      <c r="W148" s="478" t="s">
        <v>39</v>
      </c>
      <c r="X148" s="478" t="s">
        <v>159</v>
      </c>
      <c r="Y148" s="478" t="str">
        <f>IF(H148&gt;=1,(R148*12+U148)-(H148*12+K148)+1,"")</f>
        <v/>
      </c>
      <c r="Z148" s="544" t="s">
        <v>165</v>
      </c>
      <c r="AA148" s="544"/>
      <c r="AB148" s="451" t="s">
        <v>78</v>
      </c>
      <c r="AJ148" s="766" t="str">
        <f>IF(X19="○",IF(AND(AND(H148&lt;&gt;"",K148&lt;&gt;"",R148&lt;&gt;"",U148&lt;&gt;""),OR(I149=TRUE,N149=TRUE,V149=TRUE),OR(I150=TRUE,N150=TRUE,V150=TRUE,AND(AB150=TRUE,AF150&lt;&gt;"")),OR(E152=TRUE,L152=TRUE,AND(S152=TRUE,X152&lt;&gt;"")),AND(E154&lt;&gt;"",N156&lt;&gt;"",Q156&lt;&gt;""),OR(U156=TRUE,Y156=TRUE)),"○","×"),"")</f>
        <v/>
      </c>
      <c r="AL148" s="902" t="s">
        <v>393</v>
      </c>
      <c r="AM148" s="916"/>
      <c r="AN148" s="916"/>
      <c r="AO148" s="916"/>
      <c r="AP148" s="916"/>
      <c r="AQ148" s="916"/>
      <c r="AR148" s="916"/>
      <c r="AS148" s="916"/>
      <c r="AT148" s="916"/>
      <c r="AU148" s="916"/>
      <c r="AV148" s="927"/>
    </row>
    <row r="149" spans="1:49" s="146" customFormat="1" ht="27" customHeight="1">
      <c r="A149" s="211" t="s">
        <v>80</v>
      </c>
      <c r="B149" s="310"/>
      <c r="C149" s="310"/>
      <c r="D149" s="393"/>
      <c r="E149" s="427" t="s">
        <v>119</v>
      </c>
      <c r="F149" s="458"/>
      <c r="G149" s="458"/>
      <c r="H149" s="484"/>
      <c r="I149" s="490" t="b">
        <v>0</v>
      </c>
      <c r="J149" s="494" t="s">
        <v>18</v>
      </c>
      <c r="K149" s="494"/>
      <c r="L149" s="494"/>
      <c r="M149" s="494"/>
      <c r="N149" s="490" t="b">
        <v>0</v>
      </c>
      <c r="O149" s="311" t="s">
        <v>359</v>
      </c>
      <c r="P149" s="311"/>
      <c r="Q149" s="311"/>
      <c r="R149" s="311"/>
      <c r="S149" s="311"/>
      <c r="T149" s="311"/>
      <c r="U149" s="311"/>
      <c r="V149" s="490" t="b">
        <v>0</v>
      </c>
      <c r="W149" s="311" t="s">
        <v>2</v>
      </c>
      <c r="X149" s="311"/>
      <c r="Y149" s="311"/>
      <c r="Z149" s="311"/>
      <c r="AA149" s="311"/>
      <c r="AB149" s="311"/>
      <c r="AC149" s="738"/>
      <c r="AD149" s="738"/>
      <c r="AE149" s="477"/>
      <c r="AF149" s="769"/>
      <c r="AG149" s="769"/>
      <c r="AH149" s="769"/>
      <c r="AI149" s="477"/>
      <c r="AJ149" s="851"/>
      <c r="AK149" s="1"/>
      <c r="AL149" s="903"/>
      <c r="AM149" s="917"/>
      <c r="AN149" s="917"/>
      <c r="AO149" s="917"/>
      <c r="AP149" s="917"/>
      <c r="AQ149" s="917"/>
      <c r="AR149" s="917"/>
      <c r="AS149" s="917"/>
      <c r="AT149" s="917"/>
      <c r="AU149" s="917"/>
      <c r="AV149" s="928"/>
      <c r="AW149" s="888"/>
    </row>
    <row r="150" spans="1:49" s="146" customFormat="1" ht="26.25" customHeight="1">
      <c r="A150" s="212"/>
      <c r="B150" s="311"/>
      <c r="C150" s="311"/>
      <c r="D150" s="396"/>
      <c r="E150" s="428" t="s">
        <v>234</v>
      </c>
      <c r="F150" s="309"/>
      <c r="G150" s="309"/>
      <c r="H150" s="485"/>
      <c r="I150" s="491" t="b">
        <v>0</v>
      </c>
      <c r="J150" s="495" t="s">
        <v>108</v>
      </c>
      <c r="K150" s="495"/>
      <c r="L150" s="495"/>
      <c r="M150" s="495"/>
      <c r="N150" s="490" t="b">
        <v>0</v>
      </c>
      <c r="O150" s="495" t="s">
        <v>264</v>
      </c>
      <c r="P150" s="495"/>
      <c r="Q150" s="495"/>
      <c r="R150" s="495"/>
      <c r="S150" s="495"/>
      <c r="T150" s="495"/>
      <c r="U150" s="495"/>
      <c r="V150" s="490" t="b">
        <v>0</v>
      </c>
      <c r="W150" s="495" t="s">
        <v>27</v>
      </c>
      <c r="X150" s="495"/>
      <c r="Y150" s="495"/>
      <c r="Z150" s="495"/>
      <c r="AA150" s="495"/>
      <c r="AB150" s="729" t="b">
        <v>0</v>
      </c>
      <c r="AC150" s="495" t="s">
        <v>75</v>
      </c>
      <c r="AD150" s="495"/>
      <c r="AE150" s="759" t="s">
        <v>68</v>
      </c>
      <c r="AF150" s="770"/>
      <c r="AG150" s="770"/>
      <c r="AH150" s="770"/>
      <c r="AI150" s="770"/>
      <c r="AJ150" s="852" t="s">
        <v>13</v>
      </c>
      <c r="AK150" s="1"/>
      <c r="AL150" s="888"/>
      <c r="AM150" s="888"/>
      <c r="AN150" s="888"/>
      <c r="AO150" s="888"/>
      <c r="AP150" s="888"/>
      <c r="AQ150" s="888"/>
      <c r="AR150" s="888"/>
      <c r="AS150" s="888"/>
      <c r="AT150" s="888"/>
      <c r="AU150" s="888"/>
      <c r="AV150" s="888"/>
      <c r="AW150" s="888"/>
    </row>
    <row r="151" spans="1:49" s="146" customFormat="1" ht="19.5" customHeight="1">
      <c r="A151" s="211" t="s">
        <v>79</v>
      </c>
      <c r="B151" s="310"/>
      <c r="C151" s="310"/>
      <c r="D151" s="310"/>
      <c r="E151" s="406" t="s">
        <v>206</v>
      </c>
      <c r="F151" s="448"/>
      <c r="G151" s="404"/>
      <c r="H151" s="404"/>
      <c r="I151" s="404"/>
      <c r="J151" s="404"/>
      <c r="K151" s="404"/>
      <c r="L151" s="404"/>
      <c r="M151" s="404"/>
      <c r="N151" s="404"/>
      <c r="O151" s="448"/>
      <c r="P151" s="404"/>
      <c r="Q151" s="404"/>
      <c r="R151" s="404"/>
      <c r="S151" s="404"/>
      <c r="T151" s="404"/>
      <c r="U151" s="404"/>
      <c r="V151" s="448"/>
      <c r="W151" s="404"/>
      <c r="X151" s="404"/>
      <c r="Y151" s="404"/>
      <c r="Z151" s="404"/>
      <c r="AA151" s="404"/>
      <c r="AB151" s="404"/>
      <c r="AC151" s="404"/>
      <c r="AD151" s="404"/>
      <c r="AE151" s="404"/>
      <c r="AF151" s="404"/>
      <c r="AG151" s="404"/>
      <c r="AH151" s="404"/>
      <c r="AI151" s="404"/>
      <c r="AJ151" s="844"/>
      <c r="AL151" s="888"/>
      <c r="AM151" s="888"/>
      <c r="AN151" s="888"/>
      <c r="AO151" s="888"/>
      <c r="AP151" s="888"/>
      <c r="AQ151" s="888"/>
      <c r="AR151" s="888"/>
      <c r="AS151" s="888"/>
      <c r="AT151" s="888"/>
      <c r="AU151" s="888"/>
      <c r="AV151" s="888"/>
      <c r="AW151" s="888"/>
    </row>
    <row r="152" spans="1:49" s="146" customFormat="1" ht="18.75" customHeight="1">
      <c r="A152" s="213"/>
      <c r="B152" s="217"/>
      <c r="C152" s="217"/>
      <c r="D152" s="217"/>
      <c r="E152" s="429" t="b">
        <v>0</v>
      </c>
      <c r="F152" s="329" t="s">
        <v>23</v>
      </c>
      <c r="G152" s="308"/>
      <c r="H152" s="308"/>
      <c r="I152" s="308"/>
      <c r="J152" s="308"/>
      <c r="L152" s="521" t="b">
        <v>0</v>
      </c>
      <c r="M152" s="329" t="s">
        <v>166</v>
      </c>
      <c r="N152" s="308"/>
      <c r="O152" s="308"/>
      <c r="P152" s="247"/>
      <c r="Q152" s="247"/>
      <c r="S152" s="597" t="b">
        <v>0</v>
      </c>
      <c r="T152" s="329" t="s">
        <v>75</v>
      </c>
      <c r="U152" s="247"/>
      <c r="W152" s="329" t="s">
        <v>68</v>
      </c>
      <c r="X152" s="676"/>
      <c r="Y152" s="676" t="b">
        <v>1</v>
      </c>
      <c r="Z152" s="676"/>
      <c r="AA152" s="676"/>
      <c r="AB152" s="676"/>
      <c r="AC152" s="676"/>
      <c r="AD152" s="676"/>
      <c r="AE152" s="676"/>
      <c r="AF152" s="676"/>
      <c r="AG152" s="676"/>
      <c r="AH152" s="676"/>
      <c r="AI152" s="676"/>
      <c r="AJ152" s="815" t="s">
        <v>13</v>
      </c>
      <c r="AK152" s="1"/>
      <c r="AL152" s="145"/>
      <c r="AM152" s="888"/>
      <c r="AN152" s="888"/>
      <c r="AO152" s="888"/>
      <c r="AP152" s="888"/>
      <c r="AQ152" s="888"/>
      <c r="AR152" s="888"/>
      <c r="AS152" s="888"/>
      <c r="AT152" s="888"/>
      <c r="AU152" s="888"/>
      <c r="AV152" s="888"/>
      <c r="AW152" s="888"/>
    </row>
    <row r="153" spans="1:49" s="146" customFormat="1" ht="18.75" customHeight="1">
      <c r="A153" s="213"/>
      <c r="B153" s="217"/>
      <c r="C153" s="217"/>
      <c r="D153" s="217"/>
      <c r="E153" s="306" t="s">
        <v>373</v>
      </c>
      <c r="F153" s="329"/>
      <c r="G153" s="308"/>
      <c r="H153" s="308"/>
      <c r="I153" s="308"/>
      <c r="J153" s="308"/>
      <c r="K153" s="277"/>
      <c r="L153" s="308"/>
      <c r="M153" s="534"/>
      <c r="N153" s="277"/>
      <c r="O153" s="247"/>
      <c r="P153" s="329"/>
      <c r="Q153" s="329"/>
      <c r="R153" s="329"/>
      <c r="S153" s="290"/>
      <c r="T153" s="290"/>
      <c r="U153" s="290"/>
      <c r="V153" s="290"/>
      <c r="W153" s="290"/>
      <c r="X153" s="290"/>
      <c r="Y153" s="290"/>
      <c r="Z153" s="290"/>
      <c r="AA153" s="290"/>
      <c r="AB153" s="290"/>
      <c r="AC153" s="290"/>
      <c r="AD153" s="290"/>
      <c r="AE153" s="290"/>
      <c r="AF153" s="290"/>
      <c r="AG153" s="290"/>
      <c r="AH153" s="290"/>
      <c r="AI153" s="290"/>
      <c r="AJ153" s="815"/>
      <c r="AK153" s="146"/>
      <c r="AL153" s="888"/>
      <c r="AM153" s="888"/>
      <c r="AN153" s="888"/>
      <c r="AO153" s="888"/>
      <c r="AP153" s="888"/>
      <c r="AQ153" s="888"/>
      <c r="AR153" s="888"/>
      <c r="AS153" s="888"/>
      <c r="AT153" s="888"/>
      <c r="AU153" s="888"/>
      <c r="AV153" s="888"/>
      <c r="AW153" s="888"/>
    </row>
    <row r="154" spans="1:49" s="146" customFormat="1" ht="82.5" customHeight="1">
      <c r="A154" s="213"/>
      <c r="B154" s="217"/>
      <c r="C154" s="217"/>
      <c r="D154" s="217"/>
      <c r="E154" s="430"/>
      <c r="F154" s="459"/>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853"/>
      <c r="AK154" s="146"/>
      <c r="AL154" s="888"/>
      <c r="AM154" s="888"/>
      <c r="AN154" s="888"/>
      <c r="AO154" s="888"/>
      <c r="AP154" s="888"/>
      <c r="AQ154" s="888"/>
      <c r="AR154" s="888"/>
      <c r="AS154" s="888"/>
      <c r="AT154" s="888"/>
      <c r="AU154" s="888"/>
      <c r="AV154" s="888"/>
      <c r="AW154" s="888"/>
    </row>
    <row r="155" spans="1:49" s="146" customFormat="1" ht="16.5" customHeight="1">
      <c r="A155" s="213"/>
      <c r="B155" s="217"/>
      <c r="C155" s="217"/>
      <c r="D155" s="397"/>
      <c r="E155" s="247" t="s">
        <v>372</v>
      </c>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817"/>
      <c r="AK155" s="1"/>
      <c r="AL155" s="888"/>
      <c r="AM155" s="888"/>
      <c r="AN155" s="888"/>
      <c r="AO155" s="888"/>
      <c r="AP155" s="888"/>
      <c r="AQ155" s="888"/>
      <c r="AR155" s="888"/>
      <c r="AS155" s="888"/>
      <c r="AT155" s="888"/>
      <c r="AU155" s="888"/>
      <c r="AV155" s="888"/>
      <c r="AW155" s="888"/>
    </row>
    <row r="156" spans="1:49" s="146" customFormat="1" ht="18.75" customHeight="1">
      <c r="A156" s="212"/>
      <c r="B156" s="311"/>
      <c r="C156" s="311"/>
      <c r="D156" s="398"/>
      <c r="E156" s="431" t="s">
        <v>170</v>
      </c>
      <c r="F156" s="261"/>
      <c r="G156" s="261"/>
      <c r="H156" s="261"/>
      <c r="I156" s="261"/>
      <c r="J156" s="261"/>
      <c r="K156" s="505"/>
      <c r="L156" s="510" t="s">
        <v>171</v>
      </c>
      <c r="M156" s="525"/>
      <c r="N156" s="546"/>
      <c r="O156" s="546"/>
      <c r="P156" s="564" t="s">
        <v>5</v>
      </c>
      <c r="Q156" s="546"/>
      <c r="R156" s="546"/>
      <c r="S156" s="564" t="s">
        <v>41</v>
      </c>
      <c r="T156" s="564" t="s">
        <v>68</v>
      </c>
      <c r="U156" s="624" t="b">
        <v>0</v>
      </c>
      <c r="V156" s="639" t="s">
        <v>67</v>
      </c>
      <c r="W156" s="564"/>
      <c r="X156" s="564"/>
      <c r="Y156" s="624" t="b">
        <v>0</v>
      </c>
      <c r="Z156" s="639" t="s">
        <v>82</v>
      </c>
      <c r="AA156" s="564"/>
      <c r="AB156" s="564" t="s">
        <v>13</v>
      </c>
      <c r="AC156" s="736"/>
      <c r="AD156" s="736"/>
      <c r="AE156" s="736"/>
      <c r="AF156" s="736"/>
      <c r="AG156" s="736"/>
      <c r="AH156" s="736"/>
      <c r="AI156" s="736"/>
      <c r="AJ156" s="818"/>
      <c r="AK156" s="146"/>
      <c r="AL156" s="888"/>
      <c r="AM156" s="888"/>
      <c r="AN156" s="888"/>
      <c r="AO156" s="888"/>
      <c r="AP156" s="888"/>
      <c r="AQ156" s="888"/>
      <c r="AR156" s="888"/>
      <c r="AS156" s="888"/>
      <c r="AT156" s="888"/>
      <c r="AU156" s="888"/>
      <c r="AV156" s="888"/>
      <c r="AW156" s="888"/>
    </row>
    <row r="157" spans="1:49" s="146" customFormat="1" ht="30.75" customHeight="1">
      <c r="A157" s="188"/>
      <c r="B157" s="188"/>
      <c r="C157" s="188"/>
      <c r="D157" s="188"/>
      <c r="E157" s="411"/>
      <c r="F157" s="415"/>
      <c r="G157" s="415"/>
      <c r="H157" s="415"/>
      <c r="I157" s="415"/>
      <c r="J157" s="415"/>
      <c r="K157" s="415"/>
      <c r="L157" s="233"/>
      <c r="M157" s="233"/>
      <c r="N157" s="233"/>
      <c r="O157" s="233"/>
      <c r="P157" s="233"/>
      <c r="Q157" s="233"/>
      <c r="R157" s="233"/>
      <c r="S157" s="233"/>
      <c r="T157" s="415"/>
      <c r="U157" s="415"/>
      <c r="V157" s="640"/>
      <c r="W157" s="415"/>
      <c r="X157" s="415"/>
      <c r="Y157" s="415"/>
      <c r="Z157" s="233"/>
      <c r="AA157" s="415"/>
      <c r="AB157" s="415"/>
      <c r="AC157" s="415"/>
      <c r="AD157" s="415"/>
      <c r="AE157" s="415"/>
      <c r="AF157" s="415"/>
      <c r="AG157" s="415"/>
      <c r="AH157" s="415"/>
      <c r="AI157" s="415"/>
      <c r="AJ157" s="829"/>
      <c r="AK157" s="146"/>
      <c r="AL157" s="888"/>
      <c r="AM157" s="888"/>
      <c r="AN157" s="888"/>
      <c r="AO157" s="888"/>
      <c r="AP157" s="888"/>
      <c r="AQ157" s="888"/>
      <c r="AR157" s="888"/>
      <c r="AS157" s="888"/>
      <c r="AT157" s="888"/>
      <c r="AU157" s="888"/>
      <c r="AV157" s="888"/>
      <c r="AW157" s="888"/>
    </row>
    <row r="158" spans="1:49" s="147" customFormat="1" ht="23.25" customHeight="1">
      <c r="A158" s="181" t="s">
        <v>353</v>
      </c>
      <c r="B158" s="5"/>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5"/>
      <c r="AH158" s="5"/>
      <c r="AI158" s="5"/>
      <c r="AJ158" s="5"/>
      <c r="AK158" s="886"/>
      <c r="AL158" s="907"/>
      <c r="AM158" s="907"/>
      <c r="AN158" s="907"/>
      <c r="AO158" s="907"/>
      <c r="AP158" s="907"/>
      <c r="AQ158" s="907"/>
      <c r="AR158" s="907"/>
      <c r="AS158" s="907"/>
      <c r="AT158" s="924"/>
      <c r="AU158" s="907"/>
      <c r="AV158" s="907"/>
      <c r="AW158" s="907"/>
    </row>
    <row r="159" spans="1:49" s="146" customFormat="1">
      <c r="A159" s="224" t="s">
        <v>383</v>
      </c>
      <c r="B159" s="318"/>
      <c r="C159" s="380"/>
      <c r="D159" s="380"/>
      <c r="E159" s="380"/>
      <c r="F159" s="380"/>
      <c r="G159" s="380"/>
      <c r="H159" s="380"/>
      <c r="I159" s="380"/>
      <c r="J159" s="380"/>
      <c r="K159" s="380"/>
      <c r="L159" s="380"/>
      <c r="M159" s="380"/>
      <c r="N159" s="380"/>
      <c r="O159" s="380"/>
      <c r="P159" s="380"/>
      <c r="Q159" s="380"/>
      <c r="R159" s="380"/>
      <c r="S159" s="380"/>
      <c r="T159" s="380"/>
      <c r="U159" s="380"/>
      <c r="V159" s="380"/>
      <c r="W159" s="380"/>
      <c r="X159" s="380"/>
      <c r="Y159" s="380"/>
      <c r="Z159" s="380"/>
      <c r="AA159" s="380"/>
      <c r="AB159" s="380"/>
      <c r="AC159" s="380"/>
      <c r="AD159" s="380"/>
      <c r="AE159" s="318"/>
      <c r="AF159" s="318"/>
      <c r="AG159" s="318"/>
      <c r="AH159" s="318"/>
      <c r="AI159" s="318"/>
      <c r="AJ159" s="318"/>
      <c r="AK159" s="146"/>
      <c r="AL159" s="145"/>
      <c r="AM159" s="888"/>
      <c r="AN159" s="888"/>
      <c r="AO159" s="888"/>
      <c r="AP159" s="888"/>
      <c r="AQ159" s="888"/>
      <c r="AR159" s="888"/>
      <c r="AS159" s="888"/>
      <c r="AT159" s="888"/>
      <c r="AU159" s="888"/>
      <c r="AV159" s="888"/>
      <c r="AW159" s="888"/>
    </row>
    <row r="160" spans="1:49" s="146" customFormat="1" ht="22.5" customHeight="1">
      <c r="A160" s="225" t="s">
        <v>107</v>
      </c>
      <c r="B160" s="240" t="s">
        <v>245</v>
      </c>
      <c r="C160" s="240"/>
      <c r="D160" s="240"/>
      <c r="E160" s="240"/>
      <c r="F160" s="240"/>
      <c r="G160" s="240"/>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146"/>
      <c r="AL160" s="145"/>
      <c r="AM160" s="888"/>
      <c r="AN160" s="888"/>
      <c r="AO160" s="888"/>
      <c r="AP160" s="888"/>
      <c r="AQ160" s="888"/>
      <c r="AR160" s="888"/>
      <c r="AS160" s="888"/>
      <c r="AT160" s="888"/>
      <c r="AU160" s="888"/>
      <c r="AV160" s="888"/>
      <c r="AW160" s="888"/>
    </row>
    <row r="161" spans="1:49" s="146" customFormat="1">
      <c r="A161" s="224" t="s">
        <v>384</v>
      </c>
      <c r="B161" s="319"/>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146"/>
      <c r="AL161" s="145"/>
      <c r="AM161" s="888"/>
      <c r="AN161" s="888"/>
      <c r="AO161" s="888"/>
      <c r="AP161" s="888"/>
      <c r="AQ161" s="888"/>
      <c r="AR161" s="888"/>
      <c r="AS161" s="888"/>
      <c r="AT161" s="888"/>
      <c r="AU161" s="888"/>
      <c r="AV161" s="888"/>
      <c r="AW161" s="888"/>
    </row>
    <row r="162" spans="1:49" s="146" customFormat="1" ht="49.5" customHeight="1">
      <c r="A162" s="225" t="s">
        <v>107</v>
      </c>
      <c r="B162" s="180" t="s">
        <v>340</v>
      </c>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46"/>
      <c r="AL162" s="145"/>
      <c r="AM162" s="888"/>
      <c r="AN162" s="888"/>
      <c r="AO162" s="888"/>
      <c r="AP162" s="888"/>
      <c r="AQ162" s="888"/>
      <c r="AR162" s="888"/>
      <c r="AS162" s="888"/>
      <c r="AT162" s="888"/>
      <c r="AU162" s="888"/>
      <c r="AV162" s="888"/>
      <c r="AW162" s="888"/>
    </row>
    <row r="163" spans="1:49" s="146" customFormat="1" ht="4.5" customHeight="1">
      <c r="A163" s="226"/>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779"/>
      <c r="AL163" s="145"/>
      <c r="AM163" s="888"/>
      <c r="AN163" s="888"/>
      <c r="AO163" s="888"/>
      <c r="AP163" s="888"/>
      <c r="AQ163" s="888"/>
      <c r="AR163" s="888"/>
      <c r="AS163" s="888"/>
      <c r="AT163" s="888"/>
      <c r="AU163" s="888"/>
      <c r="AV163" s="888"/>
      <c r="AW163" s="888"/>
    </row>
    <row r="164" spans="1:49" s="146" customFormat="1" ht="13.5" customHeight="1">
      <c r="A164" s="227" t="s">
        <v>256</v>
      </c>
      <c r="B164" s="320"/>
      <c r="C164" s="320"/>
      <c r="D164" s="399"/>
      <c r="E164" s="432" t="s">
        <v>62</v>
      </c>
      <c r="F164" s="460"/>
      <c r="G164" s="460"/>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787"/>
      <c r="AJ164" s="766" t="str">
        <f t="array" ref="AJ164">IF(M19="○",IF(OR(PRODUCT((E165:E168=FALSE)*1),PRODUCT((E169:E172=FALSE)*1),PRODUCT((E173:E176=FALSE)*1),PRODUCT((E177:E180=FALSE)*1),PRODUCT((E181:E184=FALSE)*1),PRODUCT((E185:E188=FALSE)*1)),"×","○"),IF(PRODUCT((E165:E188=FALSE)*1),"×","○"))</f>
        <v>×</v>
      </c>
      <c r="AL164" s="902" t="s">
        <v>379</v>
      </c>
      <c r="AM164" s="916"/>
      <c r="AN164" s="916"/>
      <c r="AO164" s="916"/>
      <c r="AP164" s="916"/>
      <c r="AQ164" s="916"/>
      <c r="AR164" s="916"/>
      <c r="AS164" s="916"/>
      <c r="AT164" s="916"/>
      <c r="AU164" s="916"/>
      <c r="AV164" s="927"/>
      <c r="AW164" s="888"/>
    </row>
    <row r="165" spans="1:49" s="146" customFormat="1" ht="14.25" customHeight="1">
      <c r="A165" s="228" t="s">
        <v>238</v>
      </c>
      <c r="B165" s="321"/>
      <c r="C165" s="321"/>
      <c r="D165" s="400"/>
      <c r="E165" s="433" t="b">
        <v>0</v>
      </c>
      <c r="F165" s="461" t="s">
        <v>219</v>
      </c>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854"/>
      <c r="AK165" s="779"/>
      <c r="AL165" s="911"/>
      <c r="AM165" s="920"/>
      <c r="AN165" s="920"/>
      <c r="AO165" s="920"/>
      <c r="AP165" s="920"/>
      <c r="AQ165" s="920"/>
      <c r="AR165" s="920"/>
      <c r="AS165" s="920"/>
      <c r="AT165" s="920"/>
      <c r="AU165" s="920"/>
      <c r="AV165" s="929"/>
      <c r="AW165" s="888"/>
    </row>
    <row r="166" spans="1:49" s="146" customFormat="1" ht="13.5" customHeight="1">
      <c r="A166" s="229"/>
      <c r="B166" s="223"/>
      <c r="C166" s="223"/>
      <c r="D166" s="401"/>
      <c r="E166" s="434" t="b">
        <v>0</v>
      </c>
      <c r="F166" s="462" t="s">
        <v>220</v>
      </c>
      <c r="G166" s="462"/>
      <c r="H166" s="462"/>
      <c r="I166" s="462"/>
      <c r="J166" s="462"/>
      <c r="K166" s="462"/>
      <c r="L166" s="462"/>
      <c r="M166" s="462"/>
      <c r="N166" s="462"/>
      <c r="O166" s="462"/>
      <c r="P166" s="462"/>
      <c r="Q166" s="462"/>
      <c r="R166" s="462"/>
      <c r="S166" s="462"/>
      <c r="T166" s="462"/>
      <c r="U166" s="462"/>
      <c r="V166" s="462"/>
      <c r="W166" s="462"/>
      <c r="X166" s="462"/>
      <c r="Y166" s="462"/>
      <c r="Z166" s="462"/>
      <c r="AA166" s="462"/>
      <c r="AB166" s="462"/>
      <c r="AC166" s="462"/>
      <c r="AD166" s="462"/>
      <c r="AE166" s="462"/>
      <c r="AF166" s="462"/>
      <c r="AG166" s="462"/>
      <c r="AH166" s="462"/>
      <c r="AI166" s="462"/>
      <c r="AJ166" s="855"/>
      <c r="AK166" s="779"/>
      <c r="AL166" s="903"/>
      <c r="AM166" s="917"/>
      <c r="AN166" s="917"/>
      <c r="AO166" s="917"/>
      <c r="AP166" s="917"/>
      <c r="AQ166" s="917"/>
      <c r="AR166" s="917"/>
      <c r="AS166" s="917"/>
      <c r="AT166" s="917"/>
      <c r="AU166" s="917"/>
      <c r="AV166" s="928"/>
      <c r="AW166" s="888"/>
    </row>
    <row r="167" spans="1:49" s="146" customFormat="1" ht="13.5" customHeight="1">
      <c r="A167" s="229"/>
      <c r="B167" s="223"/>
      <c r="C167" s="223"/>
      <c r="D167" s="401"/>
      <c r="E167" s="434" t="b">
        <v>0</v>
      </c>
      <c r="F167" s="462" t="s">
        <v>253</v>
      </c>
      <c r="G167" s="462"/>
      <c r="H167" s="462"/>
      <c r="I167" s="462"/>
      <c r="J167" s="462"/>
      <c r="K167" s="462"/>
      <c r="L167" s="462"/>
      <c r="M167" s="462"/>
      <c r="N167" s="462"/>
      <c r="O167" s="462"/>
      <c r="P167" s="462"/>
      <c r="Q167" s="462"/>
      <c r="R167" s="462"/>
      <c r="S167" s="462"/>
      <c r="T167" s="462"/>
      <c r="U167" s="462"/>
      <c r="V167" s="462"/>
      <c r="W167" s="462"/>
      <c r="X167" s="462"/>
      <c r="Y167" s="462"/>
      <c r="Z167" s="462"/>
      <c r="AA167" s="462"/>
      <c r="AB167" s="462"/>
      <c r="AC167" s="462"/>
      <c r="AD167" s="462"/>
      <c r="AE167" s="462"/>
      <c r="AF167" s="462"/>
      <c r="AG167" s="462"/>
      <c r="AH167" s="462"/>
      <c r="AI167" s="462"/>
      <c r="AJ167" s="855"/>
      <c r="AK167" s="779"/>
      <c r="AL167" s="908"/>
      <c r="AM167" s="888"/>
      <c r="AN167" s="888"/>
      <c r="AO167" s="888"/>
      <c r="AP167" s="888"/>
      <c r="AQ167" s="888"/>
      <c r="AR167" s="888"/>
      <c r="AS167" s="888"/>
      <c r="AT167" s="888"/>
      <c r="AU167" s="888"/>
      <c r="AV167" s="888"/>
      <c r="AW167" s="888"/>
    </row>
    <row r="168" spans="1:49" s="146" customFormat="1" ht="13.5" customHeight="1">
      <c r="A168" s="230"/>
      <c r="B168" s="322"/>
      <c r="C168" s="322"/>
      <c r="D168" s="402"/>
      <c r="E168" s="435" t="b">
        <v>0</v>
      </c>
      <c r="F168" s="463" t="s">
        <v>254</v>
      </c>
      <c r="G168" s="463"/>
      <c r="H168" s="463"/>
      <c r="I168" s="463"/>
      <c r="J168" s="463"/>
      <c r="K168" s="463"/>
      <c r="L168" s="463"/>
      <c r="M168" s="463"/>
      <c r="N168" s="463"/>
      <c r="O168" s="463"/>
      <c r="P168" s="463"/>
      <c r="Q168" s="463"/>
      <c r="R168" s="463"/>
      <c r="S168" s="463"/>
      <c r="T168" s="463"/>
      <c r="U168" s="463"/>
      <c r="V168" s="463"/>
      <c r="W168" s="463"/>
      <c r="X168" s="463"/>
      <c r="Y168" s="463"/>
      <c r="Z168" s="463"/>
      <c r="AA168" s="463"/>
      <c r="AB168" s="463"/>
      <c r="AC168" s="463"/>
      <c r="AD168" s="463"/>
      <c r="AE168" s="463"/>
      <c r="AF168" s="463"/>
      <c r="AG168" s="463"/>
      <c r="AH168" s="463"/>
      <c r="AI168" s="463"/>
      <c r="AJ168" s="856"/>
      <c r="AK168" s="779"/>
      <c r="AL168" s="908"/>
      <c r="AM168" s="888"/>
      <c r="AN168" s="888"/>
      <c r="AO168" s="888"/>
      <c r="AP168" s="888"/>
      <c r="AQ168" s="888"/>
      <c r="AR168" s="888"/>
      <c r="AS168" s="888"/>
      <c r="AT168" s="888"/>
      <c r="AU168" s="888"/>
      <c r="AV168" s="888"/>
      <c r="AW168" s="888"/>
    </row>
    <row r="169" spans="1:49" s="146" customFormat="1" ht="24.75" customHeight="1">
      <c r="A169" s="228" t="s">
        <v>244</v>
      </c>
      <c r="B169" s="321"/>
      <c r="C169" s="321"/>
      <c r="D169" s="400"/>
      <c r="E169" s="436" t="b">
        <v>0</v>
      </c>
      <c r="F169" s="464" t="s">
        <v>224</v>
      </c>
      <c r="G169" s="464"/>
      <c r="H169" s="464"/>
      <c r="I169" s="464"/>
      <c r="J169" s="46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857"/>
      <c r="AK169" s="779"/>
      <c r="AL169" s="908"/>
      <c r="AM169" s="888"/>
      <c r="AN169" s="888"/>
      <c r="AO169" s="888"/>
      <c r="AP169" s="888"/>
      <c r="AQ169" s="888"/>
      <c r="AR169" s="888"/>
      <c r="AS169" s="888"/>
      <c r="AT169" s="888"/>
      <c r="AU169" s="888"/>
      <c r="AV169" s="888"/>
      <c r="AW169" s="888"/>
    </row>
    <row r="170" spans="1:49" s="146" customFormat="1" ht="13.5" customHeight="1">
      <c r="A170" s="229"/>
      <c r="B170" s="223"/>
      <c r="C170" s="223"/>
      <c r="D170" s="401"/>
      <c r="E170" s="437" t="b">
        <v>0</v>
      </c>
      <c r="F170" s="462" t="s">
        <v>226</v>
      </c>
      <c r="G170" s="462"/>
      <c r="H170" s="462"/>
      <c r="I170" s="462"/>
      <c r="J170" s="462"/>
      <c r="K170" s="462"/>
      <c r="L170" s="462"/>
      <c r="M170" s="462"/>
      <c r="N170" s="462"/>
      <c r="O170" s="462"/>
      <c r="P170" s="462"/>
      <c r="Q170" s="462"/>
      <c r="R170" s="462"/>
      <c r="S170" s="462"/>
      <c r="T170" s="462"/>
      <c r="U170" s="462"/>
      <c r="V170" s="462"/>
      <c r="W170" s="462"/>
      <c r="X170" s="462"/>
      <c r="Y170" s="462"/>
      <c r="Z170" s="462"/>
      <c r="AA170" s="462"/>
      <c r="AB170" s="462"/>
      <c r="AC170" s="462"/>
      <c r="AD170" s="462"/>
      <c r="AE170" s="462"/>
      <c r="AF170" s="462"/>
      <c r="AG170" s="462"/>
      <c r="AH170" s="462"/>
      <c r="AI170" s="462"/>
      <c r="AJ170" s="858"/>
      <c r="AK170" s="779"/>
      <c r="AL170" s="888"/>
      <c r="AM170" s="888"/>
      <c r="AN170" s="888"/>
      <c r="AO170" s="888"/>
      <c r="AP170" s="888"/>
      <c r="AQ170" s="888"/>
      <c r="AR170" s="888"/>
      <c r="AS170" s="888"/>
      <c r="AT170" s="888"/>
      <c r="AU170" s="888"/>
      <c r="AV170" s="888"/>
      <c r="AW170" s="888"/>
    </row>
    <row r="171" spans="1:49" s="146" customFormat="1" ht="13.5" customHeight="1">
      <c r="A171" s="229"/>
      <c r="B171" s="223"/>
      <c r="C171" s="223"/>
      <c r="D171" s="401"/>
      <c r="E171" s="434" t="b">
        <v>0</v>
      </c>
      <c r="F171" s="462" t="s">
        <v>228</v>
      </c>
      <c r="G171" s="462"/>
      <c r="H171" s="462"/>
      <c r="I171" s="462"/>
      <c r="J171" s="46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462"/>
      <c r="AG171" s="462"/>
      <c r="AH171" s="462"/>
      <c r="AI171" s="462"/>
      <c r="AJ171" s="855"/>
      <c r="AK171" s="779"/>
      <c r="AL171" s="888"/>
      <c r="AM171" s="888"/>
      <c r="AN171" s="888"/>
      <c r="AO171" s="888"/>
      <c r="AP171" s="888"/>
      <c r="AQ171" s="888"/>
      <c r="AR171" s="888"/>
      <c r="AS171" s="888"/>
      <c r="AT171" s="888"/>
      <c r="AU171" s="888"/>
      <c r="AV171" s="888"/>
      <c r="AW171" s="888"/>
    </row>
    <row r="172" spans="1:49" s="146" customFormat="1" ht="13.5" customHeight="1">
      <c r="A172" s="230"/>
      <c r="B172" s="322"/>
      <c r="C172" s="322"/>
      <c r="D172" s="402"/>
      <c r="E172" s="438" t="b">
        <v>0</v>
      </c>
      <c r="F172" s="465" t="s">
        <v>63</v>
      </c>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859"/>
      <c r="AK172" s="779"/>
      <c r="AL172" s="888"/>
      <c r="AM172" s="888"/>
      <c r="AN172" s="888"/>
      <c r="AO172" s="888"/>
      <c r="AP172" s="888"/>
      <c r="AQ172" s="888"/>
      <c r="AR172" s="888"/>
      <c r="AS172" s="888"/>
      <c r="AT172" s="888"/>
      <c r="AU172" s="888"/>
      <c r="AV172" s="888"/>
      <c r="AW172" s="888"/>
    </row>
    <row r="173" spans="1:49" s="146" customFormat="1" ht="13.5" customHeight="1">
      <c r="A173" s="228" t="s">
        <v>193</v>
      </c>
      <c r="B173" s="321"/>
      <c r="C173" s="321"/>
      <c r="D173" s="400"/>
      <c r="E173" s="437" t="b">
        <v>0</v>
      </c>
      <c r="F173" s="464" t="s">
        <v>102</v>
      </c>
      <c r="G173" s="464"/>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858"/>
      <c r="AK173" s="779"/>
      <c r="AL173" s="888"/>
      <c r="AM173" s="888"/>
      <c r="AN173" s="888"/>
      <c r="AO173" s="888"/>
      <c r="AP173" s="888"/>
      <c r="AQ173" s="888"/>
      <c r="AR173" s="888"/>
      <c r="AS173" s="888"/>
      <c r="AT173" s="888"/>
      <c r="AU173" s="888"/>
      <c r="AV173" s="888"/>
      <c r="AW173" s="888"/>
    </row>
    <row r="174" spans="1:49" s="146" customFormat="1" ht="22.5" customHeight="1">
      <c r="A174" s="229"/>
      <c r="B174" s="223"/>
      <c r="C174" s="223"/>
      <c r="D174" s="401"/>
      <c r="E174" s="434" t="b">
        <v>0</v>
      </c>
      <c r="F174" s="462" t="s">
        <v>46</v>
      </c>
      <c r="G174" s="462"/>
      <c r="H174" s="462"/>
      <c r="I174" s="462"/>
      <c r="J174" s="462"/>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462"/>
      <c r="AG174" s="462"/>
      <c r="AH174" s="462"/>
      <c r="AI174" s="462"/>
      <c r="AJ174" s="855"/>
      <c r="AK174" s="779"/>
      <c r="AL174" s="888"/>
      <c r="AM174" s="888"/>
      <c r="AN174" s="888"/>
      <c r="AO174" s="888"/>
      <c r="AP174" s="888"/>
      <c r="AQ174" s="888"/>
      <c r="AR174" s="888"/>
      <c r="AS174" s="888"/>
      <c r="AT174" s="888"/>
      <c r="AU174" s="888"/>
      <c r="AV174" s="888"/>
      <c r="AW174" s="888"/>
    </row>
    <row r="175" spans="1:49" s="146" customFormat="1" ht="13.5" customHeight="1">
      <c r="A175" s="229"/>
      <c r="B175" s="223"/>
      <c r="C175" s="223"/>
      <c r="D175" s="401"/>
      <c r="E175" s="434" t="b">
        <v>0</v>
      </c>
      <c r="F175" s="462" t="s">
        <v>230</v>
      </c>
      <c r="G175" s="462"/>
      <c r="H175" s="462"/>
      <c r="I175" s="462"/>
      <c r="J175" s="462"/>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462"/>
      <c r="AG175" s="462"/>
      <c r="AH175" s="462"/>
      <c r="AI175" s="462"/>
      <c r="AJ175" s="855"/>
      <c r="AK175" s="779"/>
      <c r="AL175" s="888"/>
      <c r="AM175" s="888"/>
      <c r="AN175" s="888"/>
      <c r="AO175" s="888"/>
      <c r="AP175" s="888"/>
      <c r="AQ175" s="888"/>
      <c r="AR175" s="888"/>
      <c r="AS175" s="888"/>
      <c r="AT175" s="888"/>
      <c r="AU175" s="888"/>
      <c r="AV175" s="888"/>
      <c r="AW175" s="888"/>
    </row>
    <row r="176" spans="1:49" s="146" customFormat="1" ht="13.5" customHeight="1">
      <c r="A176" s="230"/>
      <c r="B176" s="322"/>
      <c r="C176" s="322"/>
      <c r="D176" s="402"/>
      <c r="E176" s="438" t="b">
        <v>0</v>
      </c>
      <c r="F176" s="465" t="s">
        <v>231</v>
      </c>
      <c r="G176" s="465"/>
      <c r="H176" s="465"/>
      <c r="I176" s="465"/>
      <c r="J176" s="465"/>
      <c r="K176" s="465"/>
      <c r="L176" s="465"/>
      <c r="M176" s="465"/>
      <c r="N176" s="465"/>
      <c r="O176" s="465"/>
      <c r="P176" s="465"/>
      <c r="Q176" s="465"/>
      <c r="R176" s="465"/>
      <c r="S176" s="465"/>
      <c r="T176" s="465"/>
      <c r="U176" s="465"/>
      <c r="V176" s="465"/>
      <c r="W176" s="465"/>
      <c r="X176" s="465"/>
      <c r="Y176" s="465"/>
      <c r="Z176" s="465"/>
      <c r="AA176" s="465"/>
      <c r="AB176" s="465"/>
      <c r="AC176" s="465"/>
      <c r="AD176" s="465"/>
      <c r="AE176" s="465"/>
      <c r="AF176" s="465"/>
      <c r="AG176" s="465"/>
      <c r="AH176" s="465"/>
      <c r="AI176" s="465"/>
      <c r="AJ176" s="860"/>
      <c r="AK176" s="779"/>
      <c r="AL176" s="888"/>
      <c r="AM176" s="888"/>
      <c r="AN176" s="888"/>
      <c r="AO176" s="888"/>
      <c r="AP176" s="888"/>
      <c r="AQ176" s="888"/>
      <c r="AR176" s="888"/>
      <c r="AS176" s="888"/>
      <c r="AT176" s="888"/>
      <c r="AU176" s="888"/>
      <c r="AV176" s="888"/>
      <c r="AW176" s="888"/>
    </row>
    <row r="177" spans="1:52" s="146" customFormat="1" ht="21" customHeight="1">
      <c r="A177" s="228" t="s">
        <v>247</v>
      </c>
      <c r="B177" s="321"/>
      <c r="C177" s="321"/>
      <c r="D177" s="400"/>
      <c r="E177" s="437" t="b">
        <v>0</v>
      </c>
      <c r="F177" s="466" t="s">
        <v>233</v>
      </c>
      <c r="G177" s="466"/>
      <c r="H177" s="466"/>
      <c r="I177" s="466"/>
      <c r="J177" s="466"/>
      <c r="K177" s="466"/>
      <c r="L177" s="466"/>
      <c r="M177" s="466"/>
      <c r="N177" s="466"/>
      <c r="O177" s="466"/>
      <c r="P177" s="466"/>
      <c r="Q177" s="466"/>
      <c r="R177" s="466"/>
      <c r="S177" s="466"/>
      <c r="T177" s="466"/>
      <c r="U177" s="466"/>
      <c r="V177" s="466"/>
      <c r="W177" s="466"/>
      <c r="X177" s="466"/>
      <c r="Y177" s="466"/>
      <c r="Z177" s="466"/>
      <c r="AA177" s="466"/>
      <c r="AB177" s="466"/>
      <c r="AC177" s="466"/>
      <c r="AD177" s="466"/>
      <c r="AE177" s="466"/>
      <c r="AF177" s="466"/>
      <c r="AG177" s="466"/>
      <c r="AH177" s="466"/>
      <c r="AI177" s="466"/>
      <c r="AJ177" s="858"/>
      <c r="AK177" s="779"/>
      <c r="AL177" s="888"/>
      <c r="AM177" s="888"/>
      <c r="AN177" s="888"/>
      <c r="AO177" s="888"/>
      <c r="AP177" s="888"/>
      <c r="AQ177" s="888"/>
      <c r="AR177" s="888"/>
      <c r="AS177" s="888"/>
      <c r="AT177" s="888"/>
      <c r="AU177" s="888"/>
      <c r="AV177" s="888"/>
      <c r="AW177" s="888"/>
    </row>
    <row r="178" spans="1:52" s="146" customFormat="1" ht="13.5" customHeight="1">
      <c r="A178" s="229"/>
      <c r="B178" s="223"/>
      <c r="C178" s="223"/>
      <c r="D178" s="401"/>
      <c r="E178" s="434" t="b">
        <v>0</v>
      </c>
      <c r="F178" s="467" t="s">
        <v>232</v>
      </c>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858"/>
      <c r="AK178" s="1"/>
      <c r="AL178" s="888"/>
      <c r="AM178" s="888"/>
      <c r="AN178" s="888"/>
      <c r="AO178" s="888"/>
      <c r="AP178" s="888"/>
      <c r="AQ178" s="888"/>
      <c r="AR178" s="888"/>
      <c r="AS178" s="888"/>
      <c r="AT178" s="888"/>
      <c r="AU178" s="888"/>
      <c r="AV178" s="888"/>
      <c r="AW178" s="888"/>
    </row>
    <row r="179" spans="1:52" s="146" customFormat="1" ht="13.5" customHeight="1">
      <c r="A179" s="229"/>
      <c r="B179" s="223"/>
      <c r="C179" s="223"/>
      <c r="D179" s="401"/>
      <c r="E179" s="437" t="b">
        <v>0</v>
      </c>
      <c r="F179" s="467" t="s">
        <v>236</v>
      </c>
      <c r="G179" s="467"/>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861"/>
      <c r="AL179" s="888"/>
      <c r="AM179" s="888"/>
      <c r="AN179" s="888"/>
      <c r="AO179" s="888"/>
      <c r="AP179" s="888"/>
      <c r="AQ179" s="888"/>
      <c r="AR179" s="888"/>
      <c r="AS179" s="888"/>
      <c r="AT179" s="888"/>
      <c r="AU179" s="888"/>
      <c r="AV179" s="888"/>
      <c r="AW179" s="888"/>
    </row>
    <row r="180" spans="1:52" s="146" customFormat="1" ht="13.5" customHeight="1">
      <c r="A180" s="230"/>
      <c r="B180" s="322"/>
      <c r="C180" s="322"/>
      <c r="D180" s="402"/>
      <c r="E180" s="438" t="b">
        <v>0</v>
      </c>
      <c r="F180" s="465" t="s">
        <v>239</v>
      </c>
      <c r="G180" s="465"/>
      <c r="H180" s="465"/>
      <c r="I180" s="465"/>
      <c r="J180" s="465"/>
      <c r="K180" s="465"/>
      <c r="L180" s="465"/>
      <c r="M180" s="465"/>
      <c r="N180" s="465"/>
      <c r="O180" s="465"/>
      <c r="P180" s="465"/>
      <c r="Q180" s="465"/>
      <c r="R180" s="465"/>
      <c r="S180" s="465"/>
      <c r="T180" s="465"/>
      <c r="U180" s="465"/>
      <c r="V180" s="465"/>
      <c r="W180" s="465"/>
      <c r="X180" s="465"/>
      <c r="Y180" s="465"/>
      <c r="Z180" s="465"/>
      <c r="AA180" s="465"/>
      <c r="AB180" s="465"/>
      <c r="AC180" s="465"/>
      <c r="AD180" s="465"/>
      <c r="AE180" s="465"/>
      <c r="AF180" s="465"/>
      <c r="AG180" s="465"/>
      <c r="AH180" s="465"/>
      <c r="AI180" s="465"/>
      <c r="AJ180" s="859"/>
      <c r="AL180" s="888"/>
      <c r="AM180" s="888"/>
      <c r="AN180" s="888"/>
      <c r="AO180" s="888"/>
      <c r="AP180" s="888"/>
      <c r="AQ180" s="888"/>
      <c r="AR180" s="888"/>
      <c r="AS180" s="888"/>
      <c r="AT180" s="888"/>
      <c r="AU180" s="888"/>
      <c r="AV180" s="888"/>
      <c r="AW180" s="888"/>
    </row>
    <row r="181" spans="1:52" s="146" customFormat="1" ht="13.5" customHeight="1">
      <c r="A181" s="228" t="s">
        <v>249</v>
      </c>
      <c r="B181" s="321"/>
      <c r="C181" s="321"/>
      <c r="D181" s="400"/>
      <c r="E181" s="437" t="b">
        <v>0</v>
      </c>
      <c r="F181" s="466" t="s">
        <v>240</v>
      </c>
      <c r="G181" s="466"/>
      <c r="H181" s="466"/>
      <c r="I181" s="466"/>
      <c r="J181" s="466"/>
      <c r="K181" s="466"/>
      <c r="L181" s="466"/>
      <c r="M181" s="466"/>
      <c r="N181" s="466"/>
      <c r="O181" s="466"/>
      <c r="P181" s="466"/>
      <c r="Q181" s="466"/>
      <c r="R181" s="466"/>
      <c r="S181" s="466"/>
      <c r="T181" s="466"/>
      <c r="U181" s="466"/>
      <c r="V181" s="466"/>
      <c r="W181" s="466"/>
      <c r="X181" s="466"/>
      <c r="Y181" s="466"/>
      <c r="Z181" s="466"/>
      <c r="AA181" s="466"/>
      <c r="AB181" s="466"/>
      <c r="AC181" s="466"/>
      <c r="AD181" s="466"/>
      <c r="AE181" s="466"/>
      <c r="AF181" s="466"/>
      <c r="AG181" s="466"/>
      <c r="AH181" s="466"/>
      <c r="AI181" s="466"/>
      <c r="AJ181" s="858"/>
      <c r="AL181" s="888"/>
      <c r="AM181" s="888"/>
      <c r="AN181" s="888"/>
      <c r="AO181" s="888"/>
      <c r="AP181" s="888"/>
      <c r="AQ181" s="888"/>
      <c r="AR181" s="888"/>
      <c r="AS181" s="888"/>
      <c r="AT181" s="888"/>
      <c r="AU181" s="888"/>
      <c r="AV181" s="888"/>
      <c r="AW181" s="888"/>
    </row>
    <row r="182" spans="1:52" s="146" customFormat="1" ht="21" customHeight="1">
      <c r="A182" s="229"/>
      <c r="B182" s="223"/>
      <c r="C182" s="223"/>
      <c r="D182" s="401"/>
      <c r="E182" s="434" t="b">
        <v>0</v>
      </c>
      <c r="F182" s="467" t="s">
        <v>120</v>
      </c>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855"/>
      <c r="AL182" s="888"/>
      <c r="AM182" s="888"/>
      <c r="AN182" s="888"/>
      <c r="AO182" s="888"/>
      <c r="AP182" s="888"/>
      <c r="AQ182" s="888"/>
      <c r="AR182" s="888"/>
      <c r="AS182" s="888"/>
      <c r="AT182" s="888"/>
      <c r="AU182" s="888"/>
      <c r="AV182" s="888"/>
      <c r="AW182" s="888"/>
    </row>
    <row r="183" spans="1:52" s="146" customFormat="1" ht="13.5" customHeight="1">
      <c r="A183" s="229"/>
      <c r="B183" s="223"/>
      <c r="C183" s="223"/>
      <c r="D183" s="401"/>
      <c r="E183" s="434" t="b">
        <v>0</v>
      </c>
      <c r="F183" s="467" t="s">
        <v>241</v>
      </c>
      <c r="G183" s="467"/>
      <c r="H183" s="467"/>
      <c r="I183" s="467"/>
      <c r="J183" s="467"/>
      <c r="K183" s="467"/>
      <c r="L183" s="467"/>
      <c r="M183" s="467"/>
      <c r="N183" s="467"/>
      <c r="O183" s="467"/>
      <c r="P183" s="467"/>
      <c r="Q183" s="467"/>
      <c r="R183" s="467"/>
      <c r="S183" s="467"/>
      <c r="T183" s="467"/>
      <c r="U183" s="467"/>
      <c r="V183" s="467"/>
      <c r="W183" s="467"/>
      <c r="X183" s="467"/>
      <c r="Y183" s="467"/>
      <c r="Z183" s="467"/>
      <c r="AA183" s="467"/>
      <c r="AB183" s="467"/>
      <c r="AC183" s="467"/>
      <c r="AD183" s="467"/>
      <c r="AE183" s="467"/>
      <c r="AF183" s="467"/>
      <c r="AG183" s="467"/>
      <c r="AH183" s="467"/>
      <c r="AI183" s="467"/>
      <c r="AJ183" s="855"/>
      <c r="AL183" s="888"/>
      <c r="AM183" s="888"/>
      <c r="AN183" s="888"/>
      <c r="AO183" s="888"/>
      <c r="AP183" s="888"/>
      <c r="AQ183" s="888"/>
      <c r="AR183" s="888"/>
      <c r="AS183" s="888"/>
      <c r="AT183" s="888"/>
      <c r="AU183" s="888"/>
      <c r="AV183" s="888"/>
      <c r="AW183" s="888"/>
    </row>
    <row r="184" spans="1:52" s="146" customFormat="1" ht="13.5" customHeight="1">
      <c r="A184" s="230"/>
      <c r="B184" s="322"/>
      <c r="C184" s="322"/>
      <c r="D184" s="402"/>
      <c r="E184" s="438" t="b">
        <v>0</v>
      </c>
      <c r="F184" s="465" t="s">
        <v>242</v>
      </c>
      <c r="G184" s="465"/>
      <c r="H184" s="465"/>
      <c r="I184" s="465"/>
      <c r="J184" s="465"/>
      <c r="K184" s="465"/>
      <c r="L184" s="465"/>
      <c r="M184" s="465"/>
      <c r="N184" s="465"/>
      <c r="O184" s="465"/>
      <c r="P184" s="465"/>
      <c r="Q184" s="465"/>
      <c r="R184" s="465"/>
      <c r="S184" s="465"/>
      <c r="T184" s="465"/>
      <c r="U184" s="465"/>
      <c r="V184" s="465"/>
      <c r="W184" s="465"/>
      <c r="X184" s="465"/>
      <c r="Y184" s="465"/>
      <c r="Z184" s="465"/>
      <c r="AA184" s="465"/>
      <c r="AB184" s="465"/>
      <c r="AC184" s="465"/>
      <c r="AD184" s="465"/>
      <c r="AE184" s="465"/>
      <c r="AF184" s="465"/>
      <c r="AG184" s="465"/>
      <c r="AH184" s="465"/>
      <c r="AI184" s="465"/>
      <c r="AJ184" s="860"/>
      <c r="AL184" s="888"/>
      <c r="AM184" s="888"/>
      <c r="AN184" s="888"/>
      <c r="AO184" s="888"/>
      <c r="AP184" s="888"/>
      <c r="AQ184" s="888"/>
      <c r="AR184" s="888"/>
      <c r="AS184" s="888"/>
      <c r="AT184" s="888"/>
      <c r="AU184" s="888"/>
      <c r="AV184" s="888"/>
      <c r="AW184" s="888"/>
    </row>
    <row r="185" spans="1:52" s="146" customFormat="1" ht="13.5" customHeight="1">
      <c r="A185" s="228" t="s">
        <v>251</v>
      </c>
      <c r="B185" s="321"/>
      <c r="C185" s="321"/>
      <c r="D185" s="400"/>
      <c r="E185" s="437" t="b">
        <v>0</v>
      </c>
      <c r="F185" s="466" t="s">
        <v>187</v>
      </c>
      <c r="G185" s="466"/>
      <c r="H185" s="466"/>
      <c r="I185" s="466"/>
      <c r="J185" s="466"/>
      <c r="K185" s="466"/>
      <c r="L185" s="466"/>
      <c r="M185" s="466"/>
      <c r="N185" s="466"/>
      <c r="O185" s="466"/>
      <c r="P185" s="466"/>
      <c r="Q185" s="466"/>
      <c r="R185" s="466"/>
      <c r="S185" s="466"/>
      <c r="T185" s="466"/>
      <c r="U185" s="466"/>
      <c r="V185" s="466"/>
      <c r="W185" s="466"/>
      <c r="X185" s="466"/>
      <c r="Y185" s="466"/>
      <c r="Z185" s="466"/>
      <c r="AA185" s="466"/>
      <c r="AB185" s="466"/>
      <c r="AC185" s="466"/>
      <c r="AD185" s="466"/>
      <c r="AE185" s="466"/>
      <c r="AF185" s="466"/>
      <c r="AG185" s="466"/>
      <c r="AH185" s="466"/>
      <c r="AI185" s="466"/>
      <c r="AJ185" s="862"/>
      <c r="AK185" s="879"/>
      <c r="AL185" s="888"/>
      <c r="AM185" s="145"/>
      <c r="AN185" s="145"/>
      <c r="AO185" s="145"/>
      <c r="AP185" s="145"/>
      <c r="AQ185" s="145"/>
      <c r="AR185" s="145"/>
      <c r="AS185" s="145"/>
      <c r="AT185" s="923"/>
      <c r="AU185" s="145"/>
      <c r="AV185" s="145"/>
      <c r="AW185" s="145"/>
      <c r="AX185" s="1"/>
      <c r="AY185" s="1"/>
      <c r="AZ185" s="1"/>
    </row>
    <row r="186" spans="1:52" ht="13.5" customHeight="1">
      <c r="A186" s="229"/>
      <c r="B186" s="223"/>
      <c r="C186" s="223"/>
      <c r="D186" s="401"/>
      <c r="E186" s="434" t="b">
        <v>0</v>
      </c>
      <c r="F186" s="467" t="s">
        <v>255</v>
      </c>
      <c r="G186" s="467"/>
      <c r="H186" s="467"/>
      <c r="I186" s="467"/>
      <c r="J186" s="467"/>
      <c r="K186" s="467"/>
      <c r="L186" s="467"/>
      <c r="M186" s="467"/>
      <c r="N186" s="467"/>
      <c r="O186" s="467"/>
      <c r="P186" s="467"/>
      <c r="Q186" s="467"/>
      <c r="R186" s="467"/>
      <c r="S186" s="467"/>
      <c r="T186" s="467"/>
      <c r="U186" s="467"/>
      <c r="V186" s="467"/>
      <c r="W186" s="467"/>
      <c r="X186" s="467"/>
      <c r="Y186" s="467"/>
      <c r="Z186" s="467"/>
      <c r="AA186" s="467"/>
      <c r="AB186" s="467"/>
      <c r="AC186" s="467"/>
      <c r="AD186" s="467"/>
      <c r="AE186" s="467"/>
      <c r="AF186" s="467"/>
      <c r="AG186" s="467"/>
      <c r="AH186" s="467"/>
      <c r="AI186" s="467"/>
      <c r="AJ186" s="855"/>
      <c r="AK186" s="779"/>
      <c r="AL186" s="888"/>
      <c r="AT186" s="923"/>
    </row>
    <row r="187" spans="1:52" ht="13.5" customHeight="1">
      <c r="A187" s="229"/>
      <c r="B187" s="223"/>
      <c r="C187" s="223"/>
      <c r="D187" s="401"/>
      <c r="E187" s="434" t="b">
        <v>0</v>
      </c>
      <c r="F187" s="467" t="s">
        <v>199</v>
      </c>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855"/>
      <c r="AK187" s="779"/>
      <c r="AL187" s="888"/>
      <c r="AT187" s="923"/>
    </row>
    <row r="188" spans="1:52" ht="13.5" customHeight="1">
      <c r="A188" s="230"/>
      <c r="B188" s="322"/>
      <c r="C188" s="322"/>
      <c r="D188" s="402"/>
      <c r="E188" s="439" t="b">
        <v>0</v>
      </c>
      <c r="F188" s="468" t="s">
        <v>243</v>
      </c>
      <c r="G188" s="468"/>
      <c r="H188" s="468"/>
      <c r="I188" s="468"/>
      <c r="J188" s="468"/>
      <c r="K188" s="468"/>
      <c r="L188" s="468"/>
      <c r="M188" s="468"/>
      <c r="N188" s="468"/>
      <c r="O188" s="468"/>
      <c r="P188" s="468"/>
      <c r="Q188" s="468"/>
      <c r="R188" s="468"/>
      <c r="S188" s="468"/>
      <c r="T188" s="468"/>
      <c r="U188" s="468"/>
      <c r="V188" s="468"/>
      <c r="W188" s="468"/>
      <c r="X188" s="468"/>
      <c r="Y188" s="468"/>
      <c r="Z188" s="468"/>
      <c r="AA188" s="468"/>
      <c r="AB188" s="468"/>
      <c r="AC188" s="468"/>
      <c r="AD188" s="468"/>
      <c r="AE188" s="468"/>
      <c r="AF188" s="468"/>
      <c r="AG188" s="468"/>
      <c r="AH188" s="468"/>
      <c r="AI188" s="468"/>
      <c r="AJ188" s="863"/>
      <c r="AK188" s="1"/>
      <c r="AL188" s="888"/>
      <c r="AT188" s="923"/>
    </row>
    <row r="189" spans="1:52" ht="7.5" customHeight="1">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864"/>
      <c r="AK189" s="1"/>
      <c r="AM189" s="908"/>
      <c r="AN189" s="908"/>
      <c r="AO189" s="908"/>
      <c r="AP189" s="908"/>
      <c r="AQ189" s="908"/>
      <c r="AR189" s="908"/>
      <c r="AS189" s="908"/>
      <c r="AT189" s="908"/>
      <c r="AU189" s="908"/>
      <c r="AV189" s="908"/>
      <c r="AW189" s="908"/>
      <c r="AX189" s="152"/>
      <c r="AY189" s="152"/>
      <c r="AZ189" s="152"/>
    </row>
    <row r="190" spans="1:52" s="146" customFormat="1" ht="12" customHeight="1">
      <c r="A190" s="232"/>
      <c r="B190" s="10"/>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0"/>
      <c r="AK190" s="1"/>
      <c r="AL190" s="145"/>
      <c r="AM190" s="888"/>
      <c r="AN190" s="888"/>
      <c r="AO190" s="888"/>
      <c r="AP190" s="888"/>
      <c r="AQ190" s="888"/>
      <c r="AR190" s="888"/>
      <c r="AS190" s="888"/>
      <c r="AT190" s="888"/>
      <c r="AU190" s="888"/>
      <c r="AV190" s="888"/>
      <c r="AW190" s="888"/>
    </row>
    <row r="191" spans="1:52" s="93" customFormat="1" ht="19.5" customHeight="1">
      <c r="A191" s="155" t="s">
        <v>167</v>
      </c>
      <c r="B191" s="155"/>
      <c r="C191" s="155"/>
      <c r="D191" s="155"/>
      <c r="E191" s="155"/>
      <c r="F191" s="155"/>
      <c r="G191" s="155"/>
      <c r="H191" s="155"/>
      <c r="I191" s="486"/>
      <c r="J191" s="486"/>
      <c r="K191" s="486"/>
      <c r="L191" s="486"/>
      <c r="M191" s="486"/>
      <c r="N191" s="486"/>
      <c r="O191" s="486"/>
      <c r="P191" s="486"/>
      <c r="Q191" s="486"/>
      <c r="R191" s="486"/>
      <c r="S191" s="486"/>
      <c r="T191" s="486"/>
      <c r="U191" s="486"/>
      <c r="V191" s="486"/>
      <c r="W191" s="486"/>
      <c r="X191" s="486"/>
      <c r="Y191" s="486"/>
      <c r="Z191" s="486"/>
      <c r="AA191" s="486"/>
      <c r="AB191" s="486"/>
      <c r="AC191" s="486"/>
      <c r="AD191" s="486"/>
      <c r="AE191" s="486"/>
      <c r="AF191" s="486"/>
      <c r="AG191" s="486"/>
      <c r="AH191" s="486"/>
      <c r="AI191" s="486"/>
      <c r="AJ191" s="486"/>
      <c r="AL191" s="887"/>
      <c r="AM191" s="887"/>
      <c r="AN191" s="887"/>
      <c r="AO191" s="887"/>
      <c r="AP191" s="887"/>
      <c r="AQ191" s="887"/>
      <c r="AR191" s="887"/>
      <c r="AS191" s="887"/>
      <c r="AT191" s="887"/>
      <c r="AU191" s="887"/>
      <c r="AV191" s="887"/>
      <c r="AW191" s="887"/>
    </row>
    <row r="192" spans="1:52" s="93" customFormat="1" ht="4.5" customHeight="1">
      <c r="A192" s="155"/>
      <c r="B192" s="155"/>
      <c r="C192" s="155"/>
      <c r="D192" s="155"/>
      <c r="E192" s="155"/>
      <c r="F192" s="155"/>
      <c r="G192" s="155"/>
      <c r="H192" s="155"/>
      <c r="I192" s="486"/>
      <c r="J192" s="486"/>
      <c r="K192" s="486"/>
      <c r="L192" s="486"/>
      <c r="M192" s="486"/>
      <c r="N192" s="486"/>
      <c r="O192" s="486"/>
      <c r="P192" s="486"/>
      <c r="Q192" s="486"/>
      <c r="R192" s="486"/>
      <c r="S192" s="486"/>
      <c r="T192" s="486"/>
      <c r="U192" s="486"/>
      <c r="V192" s="486"/>
      <c r="W192" s="486"/>
      <c r="X192" s="486"/>
      <c r="Y192" s="486"/>
      <c r="Z192" s="486"/>
      <c r="AA192" s="486"/>
      <c r="AB192" s="486"/>
      <c r="AC192" s="486"/>
      <c r="AD192" s="486"/>
      <c r="AE192" s="486"/>
      <c r="AF192" s="486"/>
      <c r="AG192" s="486"/>
      <c r="AH192" s="486"/>
      <c r="AI192" s="486"/>
      <c r="AJ192" s="486"/>
      <c r="AL192" s="887"/>
      <c r="AM192" s="887"/>
      <c r="AN192" s="887"/>
      <c r="AO192" s="887"/>
      <c r="AP192" s="887"/>
      <c r="AQ192" s="887"/>
      <c r="AR192" s="887"/>
      <c r="AS192" s="887"/>
      <c r="AT192" s="887"/>
      <c r="AU192" s="887"/>
      <c r="AV192" s="887"/>
      <c r="AW192" s="887"/>
    </row>
    <row r="193" spans="1:49" s="146" customFormat="1" ht="14.25">
      <c r="A193" s="233" t="s">
        <v>107</v>
      </c>
      <c r="B193" s="247" t="s">
        <v>385</v>
      </c>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c r="AA193" s="238"/>
      <c r="AB193" s="238"/>
      <c r="AC193" s="238"/>
      <c r="AD193" s="238"/>
      <c r="AE193" s="238"/>
      <c r="AF193" s="238"/>
      <c r="AG193" s="238"/>
      <c r="AH193" s="238"/>
      <c r="AI193" s="788"/>
      <c r="AJ193" s="1"/>
      <c r="AK193" s="1"/>
      <c r="AL193" s="888"/>
      <c r="AM193" s="888"/>
      <c r="AN193" s="888"/>
      <c r="AO193" s="888"/>
      <c r="AP193" s="888"/>
      <c r="AQ193" s="888"/>
      <c r="AR193" s="888"/>
      <c r="AS193" s="888"/>
      <c r="AT193" s="888"/>
      <c r="AU193" s="888"/>
      <c r="AV193" s="888"/>
      <c r="AW193" s="888"/>
    </row>
    <row r="194" spans="1:49" s="146" customFormat="1" ht="14.25" customHeight="1">
      <c r="A194" s="234" t="s">
        <v>117</v>
      </c>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677"/>
      <c r="Y194" s="690" t="s">
        <v>45</v>
      </c>
      <c r="Z194" s="708"/>
      <c r="AA194" s="708"/>
      <c r="AB194" s="708"/>
      <c r="AC194" s="708"/>
      <c r="AD194" s="708"/>
      <c r="AE194" s="708"/>
      <c r="AF194" s="708"/>
      <c r="AG194" s="708"/>
      <c r="AH194" s="708"/>
      <c r="AI194" s="708"/>
      <c r="AJ194" s="865" t="str">
        <f t="array" ref="AJ194">IF(COUNTIF('別紙様式2-2 個表_処遇'!T11:T110,"*加算Ⅰ*")+COUNTIF('別紙様式2-2 個表_処遇'!T11:T110,"*加算Ⅱ*"),IF(PRODUCT((A195:A201=TRUE)*1),"○","×"),IF(AND(PRODUCT((A195:A197=TRUE)*1),(PRODUCT((A199:A201=TRUE)*1))),"○","×"))</f>
        <v>×</v>
      </c>
      <c r="AK194" s="1"/>
      <c r="AL194" s="902" t="s">
        <v>374</v>
      </c>
      <c r="AM194" s="916"/>
      <c r="AN194" s="916"/>
      <c r="AO194" s="916"/>
      <c r="AP194" s="916"/>
      <c r="AQ194" s="916"/>
      <c r="AR194" s="916"/>
      <c r="AS194" s="916"/>
      <c r="AT194" s="916"/>
      <c r="AU194" s="916"/>
      <c r="AV194" s="927"/>
      <c r="AW194" s="888"/>
    </row>
    <row r="195" spans="1:49" s="146" customFormat="1" ht="13.5" customHeight="1">
      <c r="A195" s="235" t="b">
        <v>0</v>
      </c>
      <c r="B195" s="324" t="s">
        <v>143</v>
      </c>
      <c r="C195" s="381"/>
      <c r="D195" s="381"/>
      <c r="E195" s="381"/>
      <c r="F195" s="381"/>
      <c r="G195" s="381"/>
      <c r="H195" s="381"/>
      <c r="I195" s="381"/>
      <c r="J195" s="381"/>
      <c r="K195" s="381"/>
      <c r="L195" s="381"/>
      <c r="M195" s="381"/>
      <c r="N195" s="381"/>
      <c r="O195" s="381"/>
      <c r="P195" s="381"/>
      <c r="Q195" s="381"/>
      <c r="R195" s="381"/>
      <c r="S195" s="381"/>
      <c r="T195" s="381"/>
      <c r="U195" s="381"/>
      <c r="V195" s="381"/>
      <c r="W195" s="381"/>
      <c r="X195" s="678"/>
      <c r="Y195" s="703" t="s">
        <v>94</v>
      </c>
      <c r="Z195" s="717"/>
      <c r="AA195" s="717"/>
      <c r="AB195" s="717"/>
      <c r="AC195" s="717"/>
      <c r="AD195" s="717"/>
      <c r="AE195" s="717"/>
      <c r="AF195" s="717"/>
      <c r="AG195" s="717"/>
      <c r="AH195" s="717"/>
      <c r="AI195" s="717"/>
      <c r="AJ195" s="866"/>
      <c r="AK195" s="1"/>
      <c r="AL195" s="911"/>
      <c r="AM195" s="920"/>
      <c r="AN195" s="920"/>
      <c r="AO195" s="920"/>
      <c r="AP195" s="920"/>
      <c r="AQ195" s="920"/>
      <c r="AR195" s="920"/>
      <c r="AS195" s="920"/>
      <c r="AT195" s="920"/>
      <c r="AU195" s="920"/>
      <c r="AV195" s="929"/>
      <c r="AW195" s="888"/>
    </row>
    <row r="196" spans="1:49" s="146" customFormat="1" ht="13.5" customHeight="1">
      <c r="A196" s="236" t="b">
        <v>0</v>
      </c>
      <c r="B196" s="325" t="s">
        <v>235</v>
      </c>
      <c r="C196" s="382"/>
      <c r="D196" s="382"/>
      <c r="E196" s="382"/>
      <c r="F196" s="382"/>
      <c r="G196" s="382"/>
      <c r="H196" s="382"/>
      <c r="I196" s="382"/>
      <c r="J196" s="382"/>
      <c r="K196" s="382"/>
      <c r="L196" s="382"/>
      <c r="M196" s="382"/>
      <c r="N196" s="382"/>
      <c r="O196" s="382"/>
      <c r="P196" s="382"/>
      <c r="Q196" s="382"/>
      <c r="R196" s="382"/>
      <c r="S196" s="382"/>
      <c r="T196" s="382"/>
      <c r="U196" s="382"/>
      <c r="V196" s="382"/>
      <c r="W196" s="382"/>
      <c r="X196" s="679"/>
      <c r="Y196" s="704" t="s">
        <v>95</v>
      </c>
      <c r="Z196" s="718"/>
      <c r="AA196" s="718"/>
      <c r="AB196" s="718"/>
      <c r="AC196" s="718"/>
      <c r="AD196" s="718"/>
      <c r="AE196" s="718"/>
      <c r="AF196" s="718"/>
      <c r="AG196" s="718"/>
      <c r="AH196" s="718"/>
      <c r="AI196" s="718"/>
      <c r="AJ196" s="867"/>
      <c r="AK196" s="1"/>
      <c r="AL196" s="911"/>
      <c r="AM196" s="920"/>
      <c r="AN196" s="920"/>
      <c r="AO196" s="920"/>
      <c r="AP196" s="920"/>
      <c r="AQ196" s="920"/>
      <c r="AR196" s="920"/>
      <c r="AS196" s="920"/>
      <c r="AT196" s="920"/>
      <c r="AU196" s="920"/>
      <c r="AV196" s="929"/>
      <c r="AW196" s="888"/>
    </row>
    <row r="197" spans="1:49" s="146" customFormat="1" ht="14.25">
      <c r="A197" s="236" t="b">
        <v>0</v>
      </c>
      <c r="B197" s="325" t="s">
        <v>153</v>
      </c>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679"/>
      <c r="Y197" s="704" t="s">
        <v>184</v>
      </c>
      <c r="Z197" s="718"/>
      <c r="AA197" s="718"/>
      <c r="AB197" s="718"/>
      <c r="AC197" s="718"/>
      <c r="AD197" s="718"/>
      <c r="AE197" s="718"/>
      <c r="AF197" s="718"/>
      <c r="AG197" s="718"/>
      <c r="AH197" s="718"/>
      <c r="AI197" s="718"/>
      <c r="AJ197" s="867"/>
      <c r="AK197" s="1"/>
      <c r="AL197" s="903"/>
      <c r="AM197" s="917"/>
      <c r="AN197" s="917"/>
      <c r="AO197" s="917"/>
      <c r="AP197" s="917"/>
      <c r="AQ197" s="917"/>
      <c r="AR197" s="917"/>
      <c r="AS197" s="917"/>
      <c r="AT197" s="917"/>
      <c r="AU197" s="917"/>
      <c r="AV197" s="928"/>
      <c r="AW197" s="888"/>
    </row>
    <row r="198" spans="1:49" s="146" customFormat="1" ht="26.25" customHeight="1">
      <c r="A198" s="236" t="b">
        <v>0</v>
      </c>
      <c r="B198" s="326" t="s">
        <v>198</v>
      </c>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680"/>
      <c r="Y198" s="704" t="s">
        <v>204</v>
      </c>
      <c r="Z198" s="718"/>
      <c r="AA198" s="718"/>
      <c r="AB198" s="718"/>
      <c r="AC198" s="718"/>
      <c r="AD198" s="718"/>
      <c r="AE198" s="718"/>
      <c r="AF198" s="718"/>
      <c r="AG198" s="718"/>
      <c r="AH198" s="718"/>
      <c r="AI198" s="718"/>
      <c r="AJ198" s="867"/>
      <c r="AK198" s="1"/>
      <c r="AL198" s="888"/>
      <c r="AM198" s="888"/>
      <c r="AN198" s="888"/>
      <c r="AO198" s="888"/>
      <c r="AP198" s="888"/>
      <c r="AQ198" s="888"/>
      <c r="AR198" s="888"/>
      <c r="AS198" s="888"/>
      <c r="AT198" s="888"/>
      <c r="AU198" s="888"/>
      <c r="AV198" s="888"/>
      <c r="AW198" s="888"/>
    </row>
    <row r="199" spans="1:49" s="146" customFormat="1" ht="23.25" customHeight="1">
      <c r="A199" s="236" t="b">
        <v>0</v>
      </c>
      <c r="B199" s="327" t="s">
        <v>154</v>
      </c>
      <c r="C199" s="327"/>
      <c r="D199" s="327"/>
      <c r="E199" s="327"/>
      <c r="F199" s="327"/>
      <c r="G199" s="327"/>
      <c r="H199" s="327"/>
      <c r="I199" s="327"/>
      <c r="J199" s="327"/>
      <c r="K199" s="327"/>
      <c r="L199" s="327"/>
      <c r="M199" s="327"/>
      <c r="N199" s="327"/>
      <c r="O199" s="327"/>
      <c r="P199" s="327"/>
      <c r="Q199" s="327"/>
      <c r="R199" s="327"/>
      <c r="S199" s="327"/>
      <c r="T199" s="327"/>
      <c r="U199" s="327"/>
      <c r="V199" s="327"/>
      <c r="W199" s="327"/>
      <c r="X199" s="681"/>
      <c r="Y199" s="704" t="s">
        <v>157</v>
      </c>
      <c r="Z199" s="718"/>
      <c r="AA199" s="718"/>
      <c r="AB199" s="718"/>
      <c r="AC199" s="718"/>
      <c r="AD199" s="718"/>
      <c r="AE199" s="718"/>
      <c r="AF199" s="718"/>
      <c r="AG199" s="718"/>
      <c r="AH199" s="718"/>
      <c r="AI199" s="718"/>
      <c r="AJ199" s="867"/>
      <c r="AK199" s="1"/>
      <c r="AL199" s="888"/>
      <c r="AM199" s="888"/>
      <c r="AN199" s="888"/>
      <c r="AO199" s="888"/>
      <c r="AP199" s="888"/>
      <c r="AQ199" s="888"/>
      <c r="AR199" s="888"/>
      <c r="AS199" s="888"/>
      <c r="AT199" s="888"/>
      <c r="AU199" s="888"/>
      <c r="AV199" s="888"/>
      <c r="AW199" s="888"/>
    </row>
    <row r="200" spans="1:49" s="146" customFormat="1" ht="13.5" customHeight="1">
      <c r="A200" s="236" t="b">
        <v>0</v>
      </c>
      <c r="B200" s="327" t="s">
        <v>156</v>
      </c>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681"/>
      <c r="Y200" s="705" t="s">
        <v>158</v>
      </c>
      <c r="Z200" s="719"/>
      <c r="AA200" s="719"/>
      <c r="AB200" s="719"/>
      <c r="AC200" s="719"/>
      <c r="AD200" s="719"/>
      <c r="AE200" s="719"/>
      <c r="AF200" s="719"/>
      <c r="AG200" s="719"/>
      <c r="AH200" s="719"/>
      <c r="AI200" s="719"/>
      <c r="AJ200" s="868"/>
      <c r="AK200" s="1"/>
      <c r="AL200" s="888"/>
      <c r="AM200" s="888"/>
      <c r="AN200" s="888"/>
      <c r="AO200" s="888"/>
      <c r="AP200" s="888"/>
      <c r="AQ200" s="888"/>
      <c r="AR200" s="888"/>
      <c r="AS200" s="888"/>
      <c r="AT200" s="888"/>
      <c r="AU200" s="888"/>
      <c r="AV200" s="888"/>
      <c r="AW200" s="888"/>
    </row>
    <row r="201" spans="1:49" s="146" customFormat="1" ht="13.5" customHeight="1">
      <c r="A201" s="237" t="b">
        <v>0</v>
      </c>
      <c r="B201" s="328" t="s">
        <v>145</v>
      </c>
      <c r="C201" s="383"/>
      <c r="D201" s="383"/>
      <c r="E201" s="383"/>
      <c r="F201" s="383"/>
      <c r="G201" s="383"/>
      <c r="H201" s="383"/>
      <c r="I201" s="383"/>
      <c r="J201" s="383"/>
      <c r="K201" s="383"/>
      <c r="L201" s="383"/>
      <c r="M201" s="383"/>
      <c r="N201" s="383"/>
      <c r="O201" s="383"/>
      <c r="P201" s="383"/>
      <c r="Q201" s="383"/>
      <c r="R201" s="383"/>
      <c r="S201" s="383"/>
      <c r="T201" s="383"/>
      <c r="U201" s="383"/>
      <c r="V201" s="383"/>
      <c r="W201" s="383"/>
      <c r="X201" s="682"/>
      <c r="Y201" s="706" t="s">
        <v>25</v>
      </c>
      <c r="Z201" s="720"/>
      <c r="AA201" s="720"/>
      <c r="AB201" s="720"/>
      <c r="AC201" s="720"/>
      <c r="AD201" s="720"/>
      <c r="AE201" s="720"/>
      <c r="AF201" s="720"/>
      <c r="AG201" s="720"/>
      <c r="AH201" s="720"/>
      <c r="AI201" s="720"/>
      <c r="AJ201" s="869"/>
      <c r="AK201" s="1"/>
      <c r="AL201" s="888"/>
      <c r="AM201" s="888"/>
      <c r="AN201" s="888"/>
      <c r="AO201" s="888"/>
      <c r="AP201" s="888"/>
      <c r="AQ201" s="888"/>
      <c r="AR201" s="888"/>
      <c r="AS201" s="888"/>
      <c r="AT201" s="888"/>
      <c r="AU201" s="888"/>
      <c r="AV201" s="888"/>
      <c r="AW201" s="888"/>
    </row>
    <row r="202" spans="1:49" s="146" customFormat="1" ht="5.25" customHeight="1">
      <c r="A202" s="238"/>
      <c r="B202" s="329"/>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329"/>
      <c r="Z202" s="329"/>
      <c r="AA202" s="329"/>
      <c r="AB202" s="329"/>
      <c r="AC202" s="329"/>
      <c r="AD202" s="329"/>
      <c r="AE202" s="329"/>
      <c r="AF202" s="329"/>
      <c r="AG202" s="329"/>
      <c r="AH202" s="238"/>
      <c r="AI202" s="788"/>
      <c r="AJ202" s="1"/>
      <c r="AK202" s="1"/>
      <c r="AL202" s="888"/>
      <c r="AM202" s="888"/>
      <c r="AN202" s="888"/>
      <c r="AO202" s="888"/>
      <c r="AP202" s="888"/>
      <c r="AQ202" s="888"/>
      <c r="AR202" s="888"/>
      <c r="AS202" s="888"/>
      <c r="AT202" s="888"/>
      <c r="AU202" s="888"/>
      <c r="AV202" s="888"/>
      <c r="AW202" s="888"/>
    </row>
    <row r="203" spans="1:49" s="146" customFormat="1" ht="12" customHeight="1">
      <c r="A203" s="239" t="s">
        <v>386</v>
      </c>
      <c r="B203" s="239"/>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c r="AK203" s="1"/>
      <c r="AL203" s="888"/>
      <c r="AM203" s="888"/>
      <c r="AN203" s="888"/>
      <c r="AO203" s="888"/>
      <c r="AP203" s="888"/>
      <c r="AQ203" s="888"/>
      <c r="AR203" s="888"/>
      <c r="AS203" s="888"/>
      <c r="AT203" s="888"/>
      <c r="AU203" s="888"/>
      <c r="AV203" s="888"/>
      <c r="AW203" s="888"/>
    </row>
    <row r="204" spans="1:49" s="146" customFormat="1" ht="21" customHeight="1">
      <c r="A204" s="240" t="s">
        <v>9</v>
      </c>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0"/>
      <c r="Y204" s="240"/>
      <c r="Z204" s="240"/>
      <c r="AA204" s="240"/>
      <c r="AB204" s="240"/>
      <c r="AC204" s="240"/>
      <c r="AD204" s="240"/>
      <c r="AE204" s="240"/>
      <c r="AF204" s="240"/>
      <c r="AG204" s="240"/>
      <c r="AH204" s="240"/>
      <c r="AI204" s="240"/>
      <c r="AJ204" s="240"/>
      <c r="AK204" s="1"/>
      <c r="AL204" s="888"/>
      <c r="AM204" s="888"/>
      <c r="AN204" s="888"/>
      <c r="AO204" s="888"/>
      <c r="AP204" s="888"/>
      <c r="AQ204" s="888"/>
      <c r="AR204" s="888"/>
      <c r="AS204" s="888"/>
      <c r="AT204" s="888"/>
      <c r="AU204" s="888"/>
      <c r="AV204" s="888"/>
      <c r="AW204" s="888"/>
    </row>
    <row r="205" spans="1:49" s="146" customFormat="1" ht="12" customHeight="1">
      <c r="A205" s="241"/>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c r="Y205" s="240"/>
      <c r="Z205" s="240"/>
      <c r="AA205" s="240"/>
      <c r="AB205" s="240"/>
      <c r="AC205" s="240"/>
      <c r="AD205" s="240"/>
      <c r="AE205" s="240"/>
      <c r="AF205" s="240"/>
      <c r="AG205" s="240"/>
      <c r="AH205" s="240"/>
      <c r="AI205" s="240"/>
      <c r="AJ205" s="240"/>
      <c r="AK205" s="1"/>
      <c r="AL205" s="888"/>
      <c r="AM205" s="888"/>
      <c r="AN205" s="888"/>
      <c r="AO205" s="888"/>
      <c r="AP205" s="888"/>
      <c r="AQ205" s="888"/>
      <c r="AR205" s="888"/>
      <c r="AS205" s="888"/>
      <c r="AT205" s="888"/>
      <c r="AU205" s="888"/>
      <c r="AV205" s="888"/>
      <c r="AW205" s="888"/>
    </row>
    <row r="206" spans="1:49" s="146" customFormat="1" ht="8.25" customHeight="1">
      <c r="A206" s="242"/>
      <c r="B206" s="330"/>
      <c r="C206" s="330"/>
      <c r="D206" s="330"/>
      <c r="E206" s="330"/>
      <c r="F206" s="330"/>
      <c r="G206" s="330"/>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870"/>
      <c r="AK206" s="93"/>
      <c r="AL206" s="145"/>
      <c r="AM206" s="888"/>
      <c r="AN206" s="888"/>
      <c r="AO206" s="888"/>
      <c r="AP206" s="888"/>
      <c r="AQ206" s="888"/>
      <c r="AR206" s="888"/>
      <c r="AS206" s="888"/>
      <c r="AT206" s="888"/>
      <c r="AU206" s="888"/>
      <c r="AV206" s="888"/>
      <c r="AW206" s="888"/>
    </row>
    <row r="207" spans="1:49" s="146" customFormat="1" ht="26.25" customHeight="1">
      <c r="A207" s="243"/>
      <c r="B207" s="331" t="s">
        <v>126</v>
      </c>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238"/>
      <c r="AJ207" s="871"/>
      <c r="AK207" s="238"/>
      <c r="AL207" s="145"/>
      <c r="AM207" s="888"/>
      <c r="AN207" s="888"/>
      <c r="AO207" s="888"/>
      <c r="AP207" s="888"/>
      <c r="AQ207" s="888"/>
      <c r="AR207" s="888"/>
      <c r="AS207" s="888"/>
      <c r="AT207" s="888"/>
      <c r="AU207" s="888"/>
      <c r="AV207" s="888"/>
      <c r="AW207" s="888"/>
    </row>
    <row r="208" spans="1:49" s="146" customFormat="1" ht="6.75" customHeight="1">
      <c r="A208" s="243"/>
      <c r="B208" s="329"/>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c r="Y208" s="238"/>
      <c r="Z208" s="238"/>
      <c r="AA208" s="238"/>
      <c r="AB208" s="238"/>
      <c r="AC208" s="238"/>
      <c r="AD208" s="238"/>
      <c r="AE208" s="238"/>
      <c r="AF208" s="238"/>
      <c r="AG208" s="238"/>
      <c r="AH208" s="238"/>
      <c r="AI208" s="238"/>
      <c r="AJ208" s="871"/>
      <c r="AK208" s="93"/>
      <c r="AL208" s="145"/>
      <c r="AM208" s="888"/>
      <c r="AN208" s="888"/>
      <c r="AO208" s="888"/>
      <c r="AP208" s="888"/>
      <c r="AQ208" s="888"/>
      <c r="AR208" s="888"/>
      <c r="AS208" s="888"/>
      <c r="AT208" s="888"/>
      <c r="AU208" s="888"/>
      <c r="AV208" s="888"/>
      <c r="AW208" s="888"/>
    </row>
    <row r="209" spans="1:52" s="146" customFormat="1" ht="15" customHeight="1">
      <c r="A209" s="244"/>
      <c r="B209" s="332" t="s">
        <v>57</v>
      </c>
      <c r="C209" s="332"/>
      <c r="D209" s="403"/>
      <c r="E209" s="440"/>
      <c r="F209" s="332" t="s">
        <v>5</v>
      </c>
      <c r="G209" s="403"/>
      <c r="H209" s="440"/>
      <c r="I209" s="332" t="s">
        <v>1</v>
      </c>
      <c r="J209" s="403"/>
      <c r="K209" s="440"/>
      <c r="L209" s="332" t="s">
        <v>20</v>
      </c>
      <c r="M209" s="238"/>
      <c r="N209" s="547" t="s">
        <v>22</v>
      </c>
      <c r="O209" s="547"/>
      <c r="P209" s="547"/>
      <c r="Q209" s="570" t="str">
        <f>IF(G9="","",G9)</f>
        <v/>
      </c>
      <c r="R209" s="570"/>
      <c r="S209" s="570"/>
      <c r="T209" s="570"/>
      <c r="U209" s="570"/>
      <c r="V209" s="570"/>
      <c r="W209" s="570"/>
      <c r="X209" s="570"/>
      <c r="Y209" s="570"/>
      <c r="Z209" s="570"/>
      <c r="AA209" s="570"/>
      <c r="AB209" s="570"/>
      <c r="AC209" s="570"/>
      <c r="AD209" s="570"/>
      <c r="AE209" s="570"/>
      <c r="AF209" s="570"/>
      <c r="AG209" s="570"/>
      <c r="AH209" s="570"/>
      <c r="AI209" s="570"/>
      <c r="AJ209" s="872"/>
      <c r="AK209" s="335"/>
      <c r="AL209" s="912"/>
      <c r="AM209" s="145"/>
      <c r="AN209" s="145"/>
      <c r="AO209" s="145"/>
      <c r="AP209" s="145"/>
      <c r="AQ209" s="145"/>
      <c r="AR209" s="145"/>
      <c r="AS209" s="145"/>
      <c r="AT209" s="923"/>
      <c r="AU209" s="145"/>
      <c r="AV209" s="145"/>
      <c r="AW209" s="145"/>
      <c r="AX209" s="1"/>
      <c r="AY209" s="1"/>
      <c r="AZ209" s="1"/>
    </row>
    <row r="210" spans="1:52" ht="15" customHeight="1">
      <c r="A210" s="244"/>
      <c r="B210" s="333"/>
      <c r="C210" s="332"/>
      <c r="D210" s="332"/>
      <c r="E210" s="332"/>
      <c r="F210" s="332"/>
      <c r="G210" s="332"/>
      <c r="H210" s="332"/>
      <c r="I210" s="332"/>
      <c r="J210" s="332"/>
      <c r="K210" s="332"/>
      <c r="L210" s="332"/>
      <c r="M210" s="332"/>
      <c r="N210" s="548" t="s">
        <v>113</v>
      </c>
      <c r="O210" s="548"/>
      <c r="P210" s="548"/>
      <c r="Q210" s="571" t="s">
        <v>114</v>
      </c>
      <c r="R210" s="571"/>
      <c r="S210" s="598"/>
      <c r="T210" s="598"/>
      <c r="U210" s="598"/>
      <c r="V210" s="598"/>
      <c r="W210" s="598"/>
      <c r="X210" s="683" t="s">
        <v>116</v>
      </c>
      <c r="Y210" s="683"/>
      <c r="Z210" s="598"/>
      <c r="AA210" s="598"/>
      <c r="AB210" s="598"/>
      <c r="AC210" s="598"/>
      <c r="AD210" s="598"/>
      <c r="AE210" s="598"/>
      <c r="AF210" s="598"/>
      <c r="AG210" s="598"/>
      <c r="AH210" s="598"/>
      <c r="AI210" s="789"/>
      <c r="AJ210" s="873"/>
      <c r="AK210" s="335"/>
      <c r="AL210" s="912"/>
      <c r="AT210" s="923"/>
    </row>
    <row r="211" spans="1:52" ht="7.5" customHeight="1">
      <c r="A211" s="245"/>
      <c r="B211" s="334"/>
      <c r="C211" s="384"/>
      <c r="D211" s="384"/>
      <c r="E211" s="384"/>
      <c r="F211" s="384"/>
      <c r="G211" s="384"/>
      <c r="H211" s="384"/>
      <c r="I211" s="384"/>
      <c r="J211" s="384"/>
      <c r="K211" s="384"/>
      <c r="L211" s="384"/>
      <c r="M211" s="384"/>
      <c r="N211" s="384"/>
      <c r="O211" s="384"/>
      <c r="P211" s="334"/>
      <c r="Q211" s="572"/>
      <c r="R211" s="578"/>
      <c r="S211" s="578"/>
      <c r="T211" s="578"/>
      <c r="U211" s="578"/>
      <c r="V211" s="578"/>
      <c r="W211" s="654"/>
      <c r="X211" s="654"/>
      <c r="Y211" s="654"/>
      <c r="Z211" s="654"/>
      <c r="AA211" s="654"/>
      <c r="AB211" s="654"/>
      <c r="AC211" s="654"/>
      <c r="AD211" s="654"/>
      <c r="AE211" s="654"/>
      <c r="AF211" s="654"/>
      <c r="AG211" s="654"/>
      <c r="AH211" s="654"/>
      <c r="AI211" s="790"/>
      <c r="AJ211" s="874"/>
      <c r="AK211" s="335"/>
      <c r="AL211" s="912"/>
      <c r="AT211" s="923"/>
    </row>
    <row r="212" spans="1:52" ht="7.5" customHeight="1">
      <c r="A212" s="246"/>
      <c r="B212" s="335"/>
      <c r="C212" s="246"/>
      <c r="D212" s="246"/>
      <c r="E212" s="246"/>
      <c r="F212" s="246"/>
      <c r="G212" s="246"/>
      <c r="H212" s="246"/>
      <c r="I212" s="246"/>
      <c r="J212" s="246"/>
      <c r="K212" s="246"/>
      <c r="L212" s="246"/>
      <c r="M212" s="246"/>
      <c r="N212" s="246"/>
      <c r="O212" s="246"/>
      <c r="P212" s="335"/>
      <c r="Q212" s="573"/>
      <c r="R212" s="579"/>
      <c r="S212" s="579"/>
      <c r="T212" s="579"/>
      <c r="U212" s="579"/>
      <c r="V212" s="579"/>
      <c r="W212" s="655"/>
      <c r="X212" s="655"/>
      <c r="Y212" s="655"/>
      <c r="Z212" s="655"/>
      <c r="AA212" s="655"/>
      <c r="AB212" s="655"/>
      <c r="AC212" s="655"/>
      <c r="AD212" s="655"/>
      <c r="AE212" s="655"/>
      <c r="AF212" s="655"/>
      <c r="AG212" s="655"/>
      <c r="AH212" s="655"/>
      <c r="AI212" s="791"/>
      <c r="AJ212" s="335"/>
      <c r="AK212" s="335"/>
      <c r="AL212" s="912"/>
      <c r="AT212" s="923"/>
    </row>
    <row r="213" spans="1:52" s="146" customFormat="1" ht="27" customHeight="1">
      <c r="A213" s="3" t="s">
        <v>81</v>
      </c>
      <c r="B213" s="246"/>
      <c r="E213" s="9" t="s">
        <v>368</v>
      </c>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45"/>
      <c r="AM213" s="888"/>
      <c r="AN213" s="888"/>
      <c r="AO213" s="888"/>
      <c r="AP213" s="888"/>
      <c r="AQ213" s="888"/>
      <c r="AR213" s="888"/>
      <c r="AS213" s="888"/>
      <c r="AT213" s="888"/>
      <c r="AU213" s="888"/>
      <c r="AV213" s="888"/>
      <c r="AW213" s="888"/>
    </row>
    <row r="214" spans="1:52" ht="12.75" customHeight="1">
      <c r="A214" s="233" t="s">
        <v>107</v>
      </c>
      <c r="B214" s="336" t="s">
        <v>415</v>
      </c>
    </row>
    <row r="215" spans="1:52" s="148" customFormat="1" ht="12" customHeight="1">
      <c r="A215" s="247" t="s">
        <v>361</v>
      </c>
      <c r="B215" s="337"/>
      <c r="AJ215" s="148"/>
      <c r="AL215" s="913"/>
      <c r="AM215" s="913"/>
      <c r="AN215" s="913"/>
      <c r="AO215" s="913"/>
      <c r="AP215" s="913"/>
      <c r="AQ215" s="913"/>
      <c r="AR215" s="913"/>
      <c r="AS215" s="913"/>
      <c r="AT215" s="913"/>
      <c r="AU215" s="913"/>
      <c r="AV215" s="913"/>
      <c r="AW215" s="913"/>
    </row>
    <row r="216" spans="1:52" ht="8.25" customHeight="1">
      <c r="A216" s="155"/>
      <c r="B216" s="246"/>
    </row>
    <row r="217" spans="1:52">
      <c r="A217" s="248" t="s">
        <v>362</v>
      </c>
      <c r="B217" s="248"/>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row>
    <row r="218" spans="1:52">
      <c r="A218" s="249" t="s">
        <v>407</v>
      </c>
      <c r="B218" s="338" t="s">
        <v>406</v>
      </c>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792"/>
      <c r="AJ218" s="875" t="str">
        <f>V36</f>
        <v/>
      </c>
    </row>
    <row r="219" spans="1:52">
      <c r="A219" s="250"/>
      <c r="B219" s="339" t="s">
        <v>410</v>
      </c>
      <c r="C219" s="342"/>
      <c r="D219" s="342"/>
      <c r="E219" s="342"/>
      <c r="F219" s="342"/>
      <c r="G219" s="342"/>
      <c r="H219" s="342"/>
      <c r="I219" s="342"/>
      <c r="J219" s="34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793"/>
      <c r="AJ219" s="875" t="str">
        <f>AC36</f>
        <v/>
      </c>
    </row>
    <row r="220" spans="1:52">
      <c r="A220" s="250"/>
      <c r="B220" s="339" t="s">
        <v>409</v>
      </c>
      <c r="C220" s="342"/>
      <c r="D220" s="342"/>
      <c r="E220" s="342"/>
      <c r="F220" s="342"/>
      <c r="G220" s="342"/>
      <c r="H220" s="342"/>
      <c r="I220" s="342"/>
      <c r="J220" s="342"/>
      <c r="K220" s="342"/>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793"/>
      <c r="AJ220" s="875" t="str">
        <f>AJ36</f>
        <v/>
      </c>
    </row>
    <row r="221" spans="1:52">
      <c r="A221" s="251" t="s">
        <v>99</v>
      </c>
      <c r="B221" s="340" t="s">
        <v>408</v>
      </c>
      <c r="C221" s="345"/>
      <c r="D221" s="345"/>
      <c r="E221" s="345"/>
      <c r="F221" s="345"/>
      <c r="G221" s="345"/>
      <c r="H221" s="345"/>
      <c r="I221" s="345"/>
      <c r="J221" s="345"/>
      <c r="K221" s="345"/>
      <c r="L221" s="345"/>
      <c r="M221" s="345"/>
      <c r="N221" s="345"/>
      <c r="O221" s="345"/>
      <c r="P221" s="345"/>
      <c r="Q221" s="345"/>
      <c r="R221" s="345"/>
      <c r="S221" s="345"/>
      <c r="T221" s="345"/>
      <c r="U221" s="345"/>
      <c r="V221" s="345"/>
      <c r="W221" s="345"/>
      <c r="X221" s="345"/>
      <c r="Y221" s="345"/>
      <c r="Z221" s="345"/>
      <c r="AA221" s="345"/>
      <c r="AB221" s="345"/>
      <c r="AC221" s="345"/>
      <c r="AD221" s="345"/>
      <c r="AE221" s="345"/>
      <c r="AF221" s="345"/>
      <c r="AG221" s="345"/>
      <c r="AH221" s="345"/>
      <c r="AI221" s="794"/>
      <c r="AJ221" s="875" t="str">
        <f>X48</f>
        <v>×</v>
      </c>
      <c r="AM221" s="908"/>
      <c r="AN221" s="908"/>
      <c r="AO221" s="908"/>
      <c r="AP221" s="908"/>
      <c r="AQ221" s="908"/>
      <c r="AR221" s="908"/>
      <c r="AS221" s="908"/>
      <c r="AT221" s="908"/>
      <c r="AU221" s="908"/>
      <c r="AV221" s="908"/>
      <c r="AW221" s="908"/>
      <c r="AX221" s="152"/>
      <c r="AY221" s="152"/>
      <c r="AZ221" s="152"/>
    </row>
    <row r="222" spans="1:52">
      <c r="AJ222" s="1"/>
      <c r="AM222" s="908"/>
      <c r="AN222" s="908"/>
      <c r="AO222" s="908"/>
      <c r="AP222" s="908"/>
      <c r="AQ222" s="908"/>
      <c r="AR222" s="908"/>
      <c r="AS222" s="908"/>
      <c r="AT222" s="908"/>
      <c r="AU222" s="908"/>
      <c r="AV222" s="908"/>
      <c r="AW222" s="908"/>
      <c r="AX222" s="152"/>
      <c r="AY222" s="152"/>
      <c r="AZ222" s="152"/>
    </row>
    <row r="223" spans="1:52" s="152" customFormat="1" ht="15" customHeight="1">
      <c r="A223" s="248" t="s">
        <v>352</v>
      </c>
      <c r="B223" s="248"/>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1"/>
      <c r="AL223" s="145"/>
      <c r="AM223" s="908"/>
      <c r="AN223" s="908"/>
      <c r="AO223" s="908"/>
      <c r="AP223" s="908"/>
      <c r="AQ223" s="908"/>
      <c r="AR223" s="908"/>
      <c r="AS223" s="908"/>
      <c r="AT223" s="908"/>
      <c r="AU223" s="908"/>
      <c r="AV223" s="908"/>
      <c r="AW223" s="908"/>
    </row>
    <row r="224" spans="1:52" s="152" customFormat="1" ht="15" customHeight="1">
      <c r="A224" s="249" t="s">
        <v>0</v>
      </c>
      <c r="B224" s="341" t="s">
        <v>411</v>
      </c>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792"/>
      <c r="AJ224" s="875" t="str">
        <f>AJ53</f>
        <v/>
      </c>
      <c r="AK224" s="1"/>
      <c r="AL224" s="145"/>
      <c r="AM224" s="888"/>
      <c r="AN224" s="888"/>
      <c r="AO224" s="888"/>
      <c r="AP224" s="888"/>
      <c r="AQ224" s="888"/>
      <c r="AR224" s="888"/>
      <c r="AS224" s="888"/>
      <c r="AT224" s="888"/>
      <c r="AU224" s="888"/>
      <c r="AV224" s="888"/>
      <c r="AW224" s="888"/>
      <c r="AX224" s="146"/>
      <c r="AY224" s="146"/>
      <c r="AZ224" s="146"/>
    </row>
    <row r="225" spans="1:52" s="146" customFormat="1" ht="15" customHeight="1">
      <c r="A225" s="252" t="s">
        <v>407</v>
      </c>
      <c r="B225" s="342" t="s">
        <v>101</v>
      </c>
      <c r="C225" s="342"/>
      <c r="D225" s="342"/>
      <c r="E225" s="342"/>
      <c r="F225" s="342"/>
      <c r="G225" s="342"/>
      <c r="H225" s="342"/>
      <c r="I225" s="342"/>
      <c r="J225" s="342"/>
      <c r="K225" s="342"/>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793"/>
      <c r="AJ225" s="875" t="str">
        <f>AJ65</f>
        <v/>
      </c>
      <c r="AK225" s="1"/>
      <c r="AL225" s="145"/>
      <c r="AM225" s="888"/>
      <c r="AN225" s="888"/>
      <c r="AO225" s="888"/>
      <c r="AP225" s="888"/>
      <c r="AQ225" s="888"/>
      <c r="AR225" s="888"/>
      <c r="AS225" s="888"/>
      <c r="AT225" s="888"/>
      <c r="AU225" s="888"/>
      <c r="AV225" s="888"/>
      <c r="AW225" s="888"/>
    </row>
    <row r="226" spans="1:52" s="146" customFormat="1" ht="26.25" customHeight="1">
      <c r="A226" s="250"/>
      <c r="B226" s="343" t="s">
        <v>413</v>
      </c>
      <c r="C226" s="343"/>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795"/>
      <c r="AJ226" s="875" t="str">
        <f>AJ70</f>
        <v/>
      </c>
      <c r="AK226" s="1"/>
      <c r="AL226" s="145"/>
      <c r="AM226" s="888"/>
      <c r="AN226" s="888"/>
      <c r="AO226" s="888"/>
      <c r="AP226" s="888"/>
      <c r="AQ226" s="888"/>
      <c r="AR226" s="888"/>
      <c r="AS226" s="888"/>
      <c r="AT226" s="888"/>
      <c r="AU226" s="888"/>
      <c r="AV226" s="888"/>
      <c r="AW226" s="888"/>
    </row>
    <row r="227" spans="1:52" s="146" customFormat="1" ht="29.25" customHeight="1">
      <c r="A227" s="253"/>
      <c r="B227" s="344" t="s">
        <v>414</v>
      </c>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c r="AE227" s="344"/>
      <c r="AF227" s="344"/>
      <c r="AG227" s="344"/>
      <c r="AH227" s="344"/>
      <c r="AI227" s="796"/>
      <c r="AJ227" s="875" t="str">
        <f>AJ79</f>
        <v/>
      </c>
      <c r="AK227" s="1"/>
      <c r="AL227" s="145"/>
      <c r="AM227" s="145"/>
      <c r="AN227" s="145"/>
      <c r="AO227" s="145"/>
      <c r="AP227" s="145"/>
      <c r="AQ227" s="145"/>
      <c r="AR227" s="145"/>
      <c r="AS227" s="145"/>
      <c r="AT227" s="923"/>
      <c r="AU227" s="145"/>
      <c r="AV227" s="145"/>
      <c r="AW227" s="145"/>
      <c r="AX227" s="1"/>
      <c r="AY227" s="1"/>
      <c r="AZ227" s="1"/>
    </row>
    <row r="228" spans="1:52">
      <c r="AJ228" s="1"/>
    </row>
    <row r="229" spans="1:52">
      <c r="A229" s="248" t="s">
        <v>195</v>
      </c>
      <c r="B229" s="248"/>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row>
    <row r="230" spans="1:52">
      <c r="A230" s="249" t="s">
        <v>0</v>
      </c>
      <c r="B230" s="341" t="s">
        <v>420</v>
      </c>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792"/>
      <c r="AJ230" s="875" t="str">
        <f>AJ99</f>
        <v/>
      </c>
    </row>
    <row r="231" spans="1:52">
      <c r="A231" s="250"/>
      <c r="B231" s="342" t="s">
        <v>421</v>
      </c>
      <c r="C231" s="342"/>
      <c r="D231" s="342"/>
      <c r="E231" s="342"/>
      <c r="F231" s="342"/>
      <c r="G231" s="342"/>
      <c r="H231" s="342"/>
      <c r="I231" s="342"/>
      <c r="J231" s="34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793"/>
      <c r="AJ231" s="875" t="str">
        <f>AJ100</f>
        <v/>
      </c>
    </row>
    <row r="232" spans="1:52">
      <c r="A232" s="250"/>
      <c r="B232" s="342" t="s">
        <v>125</v>
      </c>
      <c r="C232" s="342"/>
      <c r="D232" s="342"/>
      <c r="E232" s="342"/>
      <c r="F232" s="342"/>
      <c r="G232" s="342"/>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793"/>
      <c r="AJ232" s="875" t="str">
        <f>AJ97</f>
        <v/>
      </c>
    </row>
    <row r="233" spans="1:52">
      <c r="A233" s="250"/>
      <c r="B233" s="342" t="s">
        <v>84</v>
      </c>
      <c r="C233" s="342"/>
      <c r="D233" s="342"/>
      <c r="E233" s="342"/>
      <c r="F233" s="342"/>
      <c r="G233" s="342"/>
      <c r="H233" s="342"/>
      <c r="I233" s="342"/>
      <c r="J233" s="34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793"/>
      <c r="AJ233" s="875" t="str">
        <f>AF104</f>
        <v/>
      </c>
    </row>
    <row r="234" spans="1:52" ht="28.5" customHeight="1">
      <c r="A234" s="250"/>
      <c r="B234" s="343" t="s">
        <v>433</v>
      </c>
      <c r="C234" s="343"/>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795"/>
      <c r="AJ234" s="875" t="str">
        <f>AF105</f>
        <v/>
      </c>
    </row>
    <row r="235" spans="1:52">
      <c r="A235" s="254" t="s">
        <v>407</v>
      </c>
      <c r="B235" s="342" t="s">
        <v>411</v>
      </c>
      <c r="C235" s="342"/>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2"/>
      <c r="AD235" s="342"/>
      <c r="AE235" s="342"/>
      <c r="AF235" s="342"/>
      <c r="AG235" s="342"/>
      <c r="AH235" s="342"/>
      <c r="AI235" s="793"/>
      <c r="AJ235" s="875" t="str">
        <f>AJ115</f>
        <v/>
      </c>
    </row>
    <row r="236" spans="1:52">
      <c r="A236" s="250"/>
      <c r="B236" s="342" t="s">
        <v>416</v>
      </c>
      <c r="C236" s="342"/>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2"/>
      <c r="AD236" s="342"/>
      <c r="AE236" s="342"/>
      <c r="AF236" s="342"/>
      <c r="AG236" s="342"/>
      <c r="AH236" s="342"/>
      <c r="AI236" s="793"/>
      <c r="AJ236" s="875" t="str">
        <f>AJ117</f>
        <v>×</v>
      </c>
    </row>
    <row r="237" spans="1:52" ht="15.75" customHeight="1">
      <c r="A237" s="251" t="s">
        <v>99</v>
      </c>
      <c r="B237" s="345" t="s">
        <v>417</v>
      </c>
      <c r="C237" s="345"/>
      <c r="D237" s="345"/>
      <c r="E237" s="345"/>
      <c r="F237" s="345"/>
      <c r="G237" s="345"/>
      <c r="H237" s="345"/>
      <c r="I237" s="345"/>
      <c r="J237" s="345"/>
      <c r="K237" s="345"/>
      <c r="L237" s="345"/>
      <c r="M237" s="345"/>
      <c r="N237" s="345"/>
      <c r="O237" s="345"/>
      <c r="P237" s="345"/>
      <c r="Q237" s="345"/>
      <c r="R237" s="345"/>
      <c r="S237" s="345"/>
      <c r="T237" s="345"/>
      <c r="U237" s="345"/>
      <c r="V237" s="345"/>
      <c r="W237" s="345"/>
      <c r="X237" s="345"/>
      <c r="Y237" s="345"/>
      <c r="Z237" s="345"/>
      <c r="AA237" s="345"/>
      <c r="AB237" s="345"/>
      <c r="AC237" s="345"/>
      <c r="AD237" s="345"/>
      <c r="AE237" s="345"/>
      <c r="AF237" s="345"/>
      <c r="AG237" s="345"/>
      <c r="AH237" s="345"/>
      <c r="AI237" s="794"/>
      <c r="AJ237" s="875" t="str">
        <f>AJ126</f>
        <v/>
      </c>
    </row>
    <row r="239" spans="1:52">
      <c r="A239" s="248" t="s">
        <v>155</v>
      </c>
      <c r="B239" s="248"/>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row>
    <row r="240" spans="1:52" ht="26.25" customHeight="1">
      <c r="A240" s="255" t="s">
        <v>0</v>
      </c>
      <c r="B240" s="346" t="s">
        <v>221</v>
      </c>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c r="AE240" s="346"/>
      <c r="AF240" s="346"/>
      <c r="AG240" s="346"/>
      <c r="AH240" s="346"/>
      <c r="AI240" s="797"/>
      <c r="AJ240" s="875" t="str">
        <f>AF140</f>
        <v/>
      </c>
    </row>
    <row r="241" spans="1:36" ht="27" customHeight="1">
      <c r="A241" s="256"/>
      <c r="B241" s="347" t="s">
        <v>360</v>
      </c>
      <c r="C241" s="347"/>
      <c r="D241" s="347"/>
      <c r="E241" s="347"/>
      <c r="F241" s="347"/>
      <c r="G241" s="347"/>
      <c r="H241" s="347"/>
      <c r="I241" s="347"/>
      <c r="J241" s="347"/>
      <c r="K241" s="347"/>
      <c r="L241" s="347"/>
      <c r="M241" s="347"/>
      <c r="N241" s="347"/>
      <c r="O241" s="347"/>
      <c r="P241" s="347"/>
      <c r="Q241" s="347"/>
      <c r="R241" s="347"/>
      <c r="S241" s="347"/>
      <c r="T241" s="347"/>
      <c r="U241" s="347"/>
      <c r="V241" s="347"/>
      <c r="W241" s="347"/>
      <c r="X241" s="347"/>
      <c r="Y241" s="347"/>
      <c r="Z241" s="347"/>
      <c r="AA241" s="347"/>
      <c r="AB241" s="347"/>
      <c r="AC241" s="347"/>
      <c r="AD241" s="347"/>
      <c r="AE241" s="347"/>
      <c r="AF241" s="347"/>
      <c r="AG241" s="347"/>
      <c r="AH241" s="347"/>
      <c r="AI241" s="798"/>
      <c r="AJ241" s="875" t="str">
        <f>AF143</f>
        <v/>
      </c>
    </row>
    <row r="242" spans="1:36">
      <c r="A242" s="257" t="s">
        <v>407</v>
      </c>
      <c r="B242" s="348" t="s">
        <v>411</v>
      </c>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c r="AE242" s="348"/>
      <c r="AF242" s="348"/>
      <c r="AG242" s="348"/>
      <c r="AH242" s="348"/>
      <c r="AI242" s="799"/>
      <c r="AJ242" s="875" t="str">
        <f>AJ148</f>
        <v/>
      </c>
    </row>
    <row r="244" spans="1:36">
      <c r="A244" s="248" t="s">
        <v>252</v>
      </c>
      <c r="B244" s="248"/>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row>
    <row r="245" spans="1:36" ht="27" customHeight="1">
      <c r="A245" s="258"/>
      <c r="B245" s="274" t="s">
        <v>419</v>
      </c>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c r="AA245" s="274"/>
      <c r="AB245" s="274"/>
      <c r="AC245" s="274"/>
      <c r="AD245" s="274"/>
      <c r="AE245" s="274"/>
      <c r="AF245" s="274"/>
      <c r="AG245" s="274"/>
      <c r="AH245" s="274"/>
      <c r="AI245" s="800"/>
      <c r="AJ245" s="875" t="str">
        <f>AJ164</f>
        <v>×</v>
      </c>
    </row>
    <row r="247" spans="1:36">
      <c r="A247" s="248" t="s">
        <v>167</v>
      </c>
      <c r="B247" s="248"/>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row>
    <row r="248" spans="1:36" ht="13.5" customHeight="1">
      <c r="A248" s="258"/>
      <c r="B248" s="274" t="s">
        <v>418</v>
      </c>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c r="AA248" s="274"/>
      <c r="AB248" s="274"/>
      <c r="AC248" s="274"/>
      <c r="AD248" s="274"/>
      <c r="AE248" s="274"/>
      <c r="AF248" s="274"/>
      <c r="AG248" s="274"/>
      <c r="AH248" s="274"/>
      <c r="AI248" s="800"/>
      <c r="AJ248" s="875" t="str">
        <f>AJ194</f>
        <v>×</v>
      </c>
    </row>
    <row r="264" spans="1:52">
      <c r="AM264" s="912"/>
      <c r="AN264" s="912"/>
      <c r="AO264" s="912"/>
      <c r="AP264" s="912"/>
      <c r="AQ264" s="912"/>
      <c r="AR264" s="912"/>
      <c r="AS264" s="912"/>
      <c r="AT264" s="912"/>
      <c r="AU264" s="912"/>
      <c r="AV264" s="912"/>
      <c r="AW264" s="912"/>
      <c r="AX264" s="153"/>
      <c r="AY264" s="153"/>
      <c r="AZ264" s="153"/>
    </row>
    <row r="265" spans="1:52" s="153" customForma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45"/>
      <c r="AM265" s="912"/>
      <c r="AN265" s="912"/>
      <c r="AO265" s="912"/>
      <c r="AP265" s="912"/>
      <c r="AQ265" s="912"/>
      <c r="AR265" s="912"/>
      <c r="AS265" s="912"/>
      <c r="AT265" s="912"/>
      <c r="AU265" s="912"/>
      <c r="AV265" s="912"/>
      <c r="AW265" s="912"/>
    </row>
    <row r="266" spans="1:52" s="153" customForma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45"/>
      <c r="AM266" s="912"/>
      <c r="AN266" s="912"/>
      <c r="AO266" s="912"/>
      <c r="AP266" s="912"/>
      <c r="AQ266" s="912"/>
      <c r="AR266" s="912"/>
      <c r="AS266" s="912"/>
      <c r="AT266" s="912"/>
      <c r="AU266" s="912"/>
      <c r="AV266" s="912"/>
      <c r="AW266" s="912"/>
    </row>
    <row r="267" spans="1:52" s="153" customForma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45"/>
      <c r="AM267" s="145"/>
      <c r="AN267" s="145"/>
      <c r="AO267" s="145"/>
      <c r="AP267" s="145"/>
      <c r="AQ267" s="145"/>
      <c r="AR267" s="145"/>
      <c r="AS267" s="145"/>
      <c r="AT267" s="145"/>
      <c r="AU267" s="145"/>
      <c r="AV267" s="145"/>
      <c r="AW267" s="145"/>
      <c r="AX267" s="1"/>
      <c r="AY267" s="1"/>
      <c r="AZ267" s="1"/>
    </row>
  </sheetData>
  <sheetProtection sheet="1" objects="1" scenarios="1" formatCells="0" formatColumns="0" formatRows="0" sort="0" autoFilter="0"/>
  <mergeCells count="313">
    <mergeCell ref="Y1:AB1"/>
    <mergeCell ref="AC1:AJ1"/>
    <mergeCell ref="A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T15"/>
    <mergeCell ref="U15:X15"/>
    <mergeCell ref="Y15:AJ15"/>
    <mergeCell ref="C19:L19"/>
    <mergeCell ref="N19:W19"/>
    <mergeCell ref="Y19:AI19"/>
    <mergeCell ref="B27:AJ27"/>
    <mergeCell ref="A31:V31"/>
    <mergeCell ref="B32:C32"/>
    <mergeCell ref="D32:E32"/>
    <mergeCell ref="P32:U32"/>
    <mergeCell ref="B33:O33"/>
    <mergeCell ref="P33:U33"/>
    <mergeCell ref="A36:O36"/>
    <mergeCell ref="P36:U36"/>
    <mergeCell ref="W36:AB36"/>
    <mergeCell ref="AD36:AI36"/>
    <mergeCell ref="AL36:AV36"/>
    <mergeCell ref="B37:C37"/>
    <mergeCell ref="D37:E37"/>
    <mergeCell ref="P37:U37"/>
    <mergeCell ref="W37:AB37"/>
    <mergeCell ref="AD37:AI37"/>
    <mergeCell ref="B38:O38"/>
    <mergeCell ref="P38:U38"/>
    <mergeCell ref="W38:AB38"/>
    <mergeCell ref="AD38:AI38"/>
    <mergeCell ref="A48:B48"/>
    <mergeCell ref="C48:V48"/>
    <mergeCell ref="AL48:AV48"/>
    <mergeCell ref="A50:AJ50"/>
    <mergeCell ref="S53:W53"/>
    <mergeCell ref="AL53:AV53"/>
    <mergeCell ref="P54:Q54"/>
    <mergeCell ref="S54:T54"/>
    <mergeCell ref="Z54:AA54"/>
    <mergeCell ref="AC54:AD54"/>
    <mergeCell ref="AH54:AI54"/>
    <mergeCell ref="A55:D55"/>
    <mergeCell ref="AD55:AH55"/>
    <mergeCell ref="X57:AI57"/>
    <mergeCell ref="E59:AJ59"/>
    <mergeCell ref="L61:N61"/>
    <mergeCell ref="O61:P61"/>
    <mergeCell ref="R61:S61"/>
    <mergeCell ref="B64:AJ64"/>
    <mergeCell ref="U65:AF65"/>
    <mergeCell ref="AL65:AV65"/>
    <mergeCell ref="U70:AF70"/>
    <mergeCell ref="AL70:AV70"/>
    <mergeCell ref="C71:AJ71"/>
    <mergeCell ref="M74:AJ74"/>
    <mergeCell ref="M76:AJ76"/>
    <mergeCell ref="AL79:AV79"/>
    <mergeCell ref="C80:AJ80"/>
    <mergeCell ref="M81:AJ81"/>
    <mergeCell ref="M82:AJ82"/>
    <mergeCell ref="M83:AJ83"/>
    <mergeCell ref="A85:AJ85"/>
    <mergeCell ref="B90:AJ90"/>
    <mergeCell ref="B91:AJ91"/>
    <mergeCell ref="B93:AJ93"/>
    <mergeCell ref="S95:W95"/>
    <mergeCell ref="S96:X96"/>
    <mergeCell ref="Y96:AD96"/>
    <mergeCell ref="AE96:AJ96"/>
    <mergeCell ref="B97:R97"/>
    <mergeCell ref="S97:W97"/>
    <mergeCell ref="Y97:AC97"/>
    <mergeCell ref="AE97:AI97"/>
    <mergeCell ref="AL97:AV97"/>
    <mergeCell ref="B98:R98"/>
    <mergeCell ref="S98:W98"/>
    <mergeCell ref="Y98:AC98"/>
    <mergeCell ref="AE98:AI98"/>
    <mergeCell ref="AL99:AV99"/>
    <mergeCell ref="AL100:AV100"/>
    <mergeCell ref="B101:R101"/>
    <mergeCell ref="S101:W101"/>
    <mergeCell ref="Y101:AC101"/>
    <mergeCell ref="AE101:AI101"/>
    <mergeCell ref="B102:R102"/>
    <mergeCell ref="T102:V102"/>
    <mergeCell ref="Z102:AB102"/>
    <mergeCell ref="AF102:AH102"/>
    <mergeCell ref="B103:R103"/>
    <mergeCell ref="S103:X103"/>
    <mergeCell ref="Y103:AC103"/>
    <mergeCell ref="AE103:AI103"/>
    <mergeCell ref="B104:X104"/>
    <mergeCell ref="Y104:AC104"/>
    <mergeCell ref="AL104:AV104"/>
    <mergeCell ref="B105:X105"/>
    <mergeCell ref="Y105:AC105"/>
    <mergeCell ref="B106:X106"/>
    <mergeCell ref="Y106:AC106"/>
    <mergeCell ref="D110:AI110"/>
    <mergeCell ref="F111:AI111"/>
    <mergeCell ref="A112:AJ112"/>
    <mergeCell ref="AL114:AV114"/>
    <mergeCell ref="A115:D115"/>
    <mergeCell ref="H115:I115"/>
    <mergeCell ref="K115:L115"/>
    <mergeCell ref="R115:S115"/>
    <mergeCell ref="U115:V115"/>
    <mergeCell ref="Z115:AA115"/>
    <mergeCell ref="E116:AJ116"/>
    <mergeCell ref="E117:P117"/>
    <mergeCell ref="Q117:AI117"/>
    <mergeCell ref="AL117:AV117"/>
    <mergeCell ref="A118:D118"/>
    <mergeCell ref="F118:H118"/>
    <mergeCell ref="J118:N118"/>
    <mergeCell ref="P118:U118"/>
    <mergeCell ref="W118:X118"/>
    <mergeCell ref="AA118:AB118"/>
    <mergeCell ref="AD118:AH118"/>
    <mergeCell ref="X120:AI120"/>
    <mergeCell ref="E121:AJ121"/>
    <mergeCell ref="E122:AJ122"/>
    <mergeCell ref="L124:M124"/>
    <mergeCell ref="N124:O124"/>
    <mergeCell ref="Q124:R124"/>
    <mergeCell ref="AL126:AV126"/>
    <mergeCell ref="F127:AJ127"/>
    <mergeCell ref="F128:AJ128"/>
    <mergeCell ref="F129:AJ129"/>
    <mergeCell ref="I130:X130"/>
    <mergeCell ref="AL134:BU134"/>
    <mergeCell ref="B135:AJ135"/>
    <mergeCell ref="S137:W137"/>
    <mergeCell ref="A138:AD138"/>
    <mergeCell ref="S139:W139"/>
    <mergeCell ref="S140:W140"/>
    <mergeCell ref="Z140:AB140"/>
    <mergeCell ref="AL140:AV140"/>
    <mergeCell ref="T141:V141"/>
    <mergeCell ref="AB141:AC141"/>
    <mergeCell ref="S142:W142"/>
    <mergeCell ref="S143:W143"/>
    <mergeCell ref="Z143:AB143"/>
    <mergeCell ref="AL143:AV143"/>
    <mergeCell ref="T144:V144"/>
    <mergeCell ref="AB144:AC144"/>
    <mergeCell ref="A148:D148"/>
    <mergeCell ref="H148:I148"/>
    <mergeCell ref="K148:L148"/>
    <mergeCell ref="R148:S148"/>
    <mergeCell ref="U148:V148"/>
    <mergeCell ref="Z148:AA148"/>
    <mergeCell ref="E149:H149"/>
    <mergeCell ref="J149:M149"/>
    <mergeCell ref="O149:U149"/>
    <mergeCell ref="W149:AD149"/>
    <mergeCell ref="E150:H150"/>
    <mergeCell ref="J150:M150"/>
    <mergeCell ref="O150:U150"/>
    <mergeCell ref="W150:AA150"/>
    <mergeCell ref="AC150:AD150"/>
    <mergeCell ref="AF150:AI150"/>
    <mergeCell ref="X152:AI152"/>
    <mergeCell ref="E154:AJ154"/>
    <mergeCell ref="L156:M156"/>
    <mergeCell ref="N156:O156"/>
    <mergeCell ref="Q156:R156"/>
    <mergeCell ref="B160:AJ160"/>
    <mergeCell ref="B162:AJ162"/>
    <mergeCell ref="A164:D164"/>
    <mergeCell ref="E164:AI164"/>
    <mergeCell ref="F165:AJ165"/>
    <mergeCell ref="F166:AI166"/>
    <mergeCell ref="F167:AI167"/>
    <mergeCell ref="F168:AI168"/>
    <mergeCell ref="F169:AI169"/>
    <mergeCell ref="F170:AI170"/>
    <mergeCell ref="F171:AI171"/>
    <mergeCell ref="F172:AJ172"/>
    <mergeCell ref="F173:AI173"/>
    <mergeCell ref="F174:AI174"/>
    <mergeCell ref="F175:AI175"/>
    <mergeCell ref="F176:AI176"/>
    <mergeCell ref="F177:AI177"/>
    <mergeCell ref="F178:AI178"/>
    <mergeCell ref="F179:AI179"/>
    <mergeCell ref="F180:AJ180"/>
    <mergeCell ref="F181:AI181"/>
    <mergeCell ref="F182:AI182"/>
    <mergeCell ref="F183:AI183"/>
    <mergeCell ref="F184:AI184"/>
    <mergeCell ref="F185:AJ185"/>
    <mergeCell ref="F186:AI186"/>
    <mergeCell ref="F187:AI187"/>
    <mergeCell ref="F188:AI188"/>
    <mergeCell ref="A194:X194"/>
    <mergeCell ref="Y194:AI194"/>
    <mergeCell ref="Y195:AJ195"/>
    <mergeCell ref="Y196:AJ196"/>
    <mergeCell ref="Y197:AJ197"/>
    <mergeCell ref="B198:X198"/>
    <mergeCell ref="Y198:AJ198"/>
    <mergeCell ref="B199:X199"/>
    <mergeCell ref="Y199:AJ199"/>
    <mergeCell ref="B200:X200"/>
    <mergeCell ref="Y200:AJ200"/>
    <mergeCell ref="Y201:AJ201"/>
    <mergeCell ref="A204:AJ204"/>
    <mergeCell ref="B207:AH207"/>
    <mergeCell ref="D209:E209"/>
    <mergeCell ref="G209:H209"/>
    <mergeCell ref="J209:K209"/>
    <mergeCell ref="N209:P209"/>
    <mergeCell ref="Q209:AJ209"/>
    <mergeCell ref="N210:P210"/>
    <mergeCell ref="Q210:R210"/>
    <mergeCell ref="S210:W210"/>
    <mergeCell ref="X210:Y210"/>
    <mergeCell ref="Z210:AH210"/>
    <mergeCell ref="AI210:AJ210"/>
    <mergeCell ref="A217:AJ217"/>
    <mergeCell ref="B218:AI218"/>
    <mergeCell ref="B219:AI219"/>
    <mergeCell ref="B220:AI220"/>
    <mergeCell ref="B221:AI221"/>
    <mergeCell ref="A223:AJ223"/>
    <mergeCell ref="B224:AI224"/>
    <mergeCell ref="B225:AI225"/>
    <mergeCell ref="B226:AI226"/>
    <mergeCell ref="B227:AI227"/>
    <mergeCell ref="A229:AJ229"/>
    <mergeCell ref="B230:AI230"/>
    <mergeCell ref="B231:AI231"/>
    <mergeCell ref="B232:AI232"/>
    <mergeCell ref="B233:AI233"/>
    <mergeCell ref="B234:AI234"/>
    <mergeCell ref="B235:AI235"/>
    <mergeCell ref="B236:AI236"/>
    <mergeCell ref="B237:AI237"/>
    <mergeCell ref="A239:AJ239"/>
    <mergeCell ref="B240:AI240"/>
    <mergeCell ref="B241:AI241"/>
    <mergeCell ref="B242:AI242"/>
    <mergeCell ref="A244:AJ244"/>
    <mergeCell ref="B245:AI245"/>
    <mergeCell ref="A247:AJ247"/>
    <mergeCell ref="B248:AI248"/>
    <mergeCell ref="A10:F12"/>
    <mergeCell ref="A56:D61"/>
    <mergeCell ref="A71:A76"/>
    <mergeCell ref="B72:B76"/>
    <mergeCell ref="C72:J76"/>
    <mergeCell ref="K72:K74"/>
    <mergeCell ref="L72:L74"/>
    <mergeCell ref="M72:AJ73"/>
    <mergeCell ref="K75:K76"/>
    <mergeCell ref="L75:L76"/>
    <mergeCell ref="A80:A83"/>
    <mergeCell ref="B81:B83"/>
    <mergeCell ref="C81:J83"/>
    <mergeCell ref="AK98:AK99"/>
    <mergeCell ref="B99:R100"/>
    <mergeCell ref="S99:W100"/>
    <mergeCell ref="X99:X100"/>
    <mergeCell ref="Y99:AC100"/>
    <mergeCell ref="AD99:AD100"/>
    <mergeCell ref="AE99:AI100"/>
    <mergeCell ref="AK100:AK101"/>
    <mergeCell ref="AF105:AF106"/>
    <mergeCell ref="AG105:AG106"/>
    <mergeCell ref="AL105:AV106"/>
    <mergeCell ref="A116:D117"/>
    <mergeCell ref="A119:D124"/>
    <mergeCell ref="A127:D128"/>
    <mergeCell ref="A129:D130"/>
    <mergeCell ref="A139:B141"/>
    <mergeCell ref="AE139:AE141"/>
    <mergeCell ref="D140:R141"/>
    <mergeCell ref="AG140:AG143"/>
    <mergeCell ref="A142:B144"/>
    <mergeCell ref="AE142:AE144"/>
    <mergeCell ref="D143:R144"/>
    <mergeCell ref="AL148:AV149"/>
    <mergeCell ref="A149:D150"/>
    <mergeCell ref="A151:D156"/>
    <mergeCell ref="AL164:AV166"/>
    <mergeCell ref="A165:D168"/>
    <mergeCell ref="A169:D172"/>
    <mergeCell ref="A173:D176"/>
    <mergeCell ref="A177:D180"/>
    <mergeCell ref="A181:D184"/>
    <mergeCell ref="A185:D188"/>
    <mergeCell ref="AL194:AV197"/>
    <mergeCell ref="A218:A220"/>
    <mergeCell ref="A225:A227"/>
    <mergeCell ref="A230:A234"/>
    <mergeCell ref="A235:A236"/>
    <mergeCell ref="A240:A241"/>
  </mergeCells>
  <phoneticPr fontId="21"/>
  <dataValidations count="4">
    <dataValidation imeMode="halfAlpha" allowBlank="1" showDropDown="0" showInputMessage="1" showErrorMessage="1" sqref="J209:K209 D209:E209 G209:H209 A15 K15 U115 P54 R148 K148 H148 H115 K115 R115 Z54 S54 AC54 P96:Q96 U148"/>
    <dataValidation imeMode="hiragana" allowBlank="1" showDropDown="0" showInputMessage="1" showErrorMessage="1" sqref="W211:W212 S210 T57 S55:S56 S58 T120 T152 S151 S153 S119"/>
    <dataValidation type="list" allowBlank="1" showDropDown="0" showInputMessage="1" showErrorMessage="1" sqref="X19 B19 M19">
      <formula1>"○,×"</formula1>
    </dataValidation>
    <dataValidation type="list" allowBlank="1" showDropDown="0"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Width="1" fitToHeight="0" orientation="portrait" usePrinterDefaults="1" r:id="rId1"/>
  <rowBreaks count="5" manualBreakCount="5">
    <brk id="50" max="36" man="1"/>
    <brk id="86" max="36" man="1"/>
    <brk id="124" max="36" man="1"/>
    <brk id="157" max="36" man="1"/>
    <brk id="212" max="36"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126</xdr:row>
                    <xdr:rowOff>47625</xdr:rowOff>
                  </from>
                  <to xmlns:xdr="http://schemas.openxmlformats.org/drawingml/2006/spreadsheetDrawing">
                    <xdr:col>5</xdr:col>
                    <xdr:colOff>19050</xdr:colOff>
                    <xdr:row>126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127</xdr:row>
                    <xdr:rowOff>38100</xdr:rowOff>
                  </from>
                  <to xmlns:xdr="http://schemas.openxmlformats.org/drawingml/2006/spreadsheetDrawing">
                    <xdr:col>5</xdr:col>
                    <xdr:colOff>19050</xdr:colOff>
                    <xdr:row>127</xdr:row>
                    <xdr:rowOff>161290</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127</xdr:row>
                    <xdr:rowOff>208915</xdr:rowOff>
                  </from>
                  <to xmlns:xdr="http://schemas.openxmlformats.org/drawingml/2006/spreadsheetDrawing">
                    <xdr:col>5</xdr:col>
                    <xdr:colOff>0</xdr:colOff>
                    <xdr:row>128</xdr:row>
                    <xdr:rowOff>209550</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128</xdr:row>
                    <xdr:rowOff>191135</xdr:rowOff>
                  </from>
                  <to xmlns:xdr="http://schemas.openxmlformats.org/drawingml/2006/spreadsheetDrawing">
                    <xdr:col>5</xdr:col>
                    <xdr:colOff>38100</xdr:colOff>
                    <xdr:row>130</xdr:row>
                    <xdr:rowOff>10160</xdr:rowOff>
                  </to>
                </anchor>
              </controlPr>
            </control>
          </mc:Choice>
        </mc:AlternateContent>
        <mc:AlternateContent>
          <mc:Choice Requires="x14">
            <control shapeId="75882" r:id="rId8" name="チェック 106">
              <controlPr defaultSize="0" autoFill="0" autoLine="0" autoPict="0">
                <anchor moveWithCells="1">
                  <from xmlns:xdr="http://schemas.openxmlformats.org/drawingml/2006/spreadsheetDrawing">
                    <xdr:col>0</xdr:col>
                    <xdr:colOff>0</xdr:colOff>
                    <xdr:row>193</xdr:row>
                    <xdr:rowOff>161925</xdr:rowOff>
                  </from>
                  <to xmlns:xdr="http://schemas.openxmlformats.org/drawingml/2006/spreadsheetDrawing">
                    <xdr:col>1</xdr:col>
                    <xdr:colOff>38100</xdr:colOff>
                    <xdr:row>195</xdr:row>
                    <xdr:rowOff>38100</xdr:rowOff>
                  </to>
                </anchor>
              </controlPr>
            </control>
          </mc:Choice>
        </mc:AlternateContent>
        <mc:AlternateContent>
          <mc:Choice Requires="x14">
            <control shapeId="75886" r:id="rId9" name="チェック 110">
              <controlPr defaultSize="0" autoFill="0" autoLine="0" autoPict="0">
                <anchor moveWithCells="1">
                  <from xmlns:xdr="http://schemas.openxmlformats.org/drawingml/2006/spreadsheetDrawing">
                    <xdr:col>0</xdr:col>
                    <xdr:colOff>0</xdr:colOff>
                    <xdr:row>194</xdr:row>
                    <xdr:rowOff>152400</xdr:rowOff>
                  </from>
                  <to xmlns:xdr="http://schemas.openxmlformats.org/drawingml/2006/spreadsheetDrawing">
                    <xdr:col>1</xdr:col>
                    <xdr:colOff>38100</xdr:colOff>
                    <xdr:row>196</xdr:row>
                    <xdr:rowOff>28575</xdr:rowOff>
                  </to>
                </anchor>
              </controlPr>
            </control>
          </mc:Choice>
        </mc:AlternateContent>
        <mc:AlternateContent>
          <mc:Choice Requires="x14">
            <control shapeId="75887" r:id="rId10" name="チェック 111">
              <controlPr defaultSize="0" autoFill="0" autoLine="0" autoPict="0">
                <anchor moveWithCells="1">
                  <from xmlns:xdr="http://schemas.openxmlformats.org/drawingml/2006/spreadsheetDrawing">
                    <xdr:col>0</xdr:col>
                    <xdr:colOff>0</xdr:colOff>
                    <xdr:row>195</xdr:row>
                    <xdr:rowOff>143510</xdr:rowOff>
                  </from>
                  <to xmlns:xdr="http://schemas.openxmlformats.org/drawingml/2006/spreadsheetDrawing">
                    <xdr:col>1</xdr:col>
                    <xdr:colOff>38100</xdr:colOff>
                    <xdr:row>197</xdr:row>
                    <xdr:rowOff>8890</xdr:rowOff>
                  </to>
                </anchor>
              </controlPr>
            </control>
          </mc:Choice>
        </mc:AlternateContent>
        <mc:AlternateContent>
          <mc:Choice Requires="x14">
            <control shapeId="75888" r:id="rId11" name="チェック 112">
              <controlPr defaultSize="0" autoFill="0" autoLine="0" autoPict="0">
                <anchor moveWithCells="1">
                  <from xmlns:xdr="http://schemas.openxmlformats.org/drawingml/2006/spreadsheetDrawing">
                    <xdr:col>0</xdr:col>
                    <xdr:colOff>0</xdr:colOff>
                    <xdr:row>199</xdr:row>
                    <xdr:rowOff>152400</xdr:rowOff>
                  </from>
                  <to xmlns:xdr="http://schemas.openxmlformats.org/drawingml/2006/spreadsheetDrawing">
                    <xdr:col>1</xdr:col>
                    <xdr:colOff>38100</xdr:colOff>
                    <xdr:row>201</xdr:row>
                    <xdr:rowOff>28575</xdr:rowOff>
                  </to>
                </anchor>
              </controlPr>
            </control>
          </mc:Choice>
        </mc:AlternateContent>
        <mc:AlternateContent>
          <mc:Choice Requires="x14">
            <control shapeId="75915" r:id="rId12" name="チェック 139">
              <controlPr defaultSize="0" autoFill="0" autoLine="0" autoPict="0">
                <anchor moveWithCells="1">
                  <from xmlns:xdr="http://schemas.openxmlformats.org/drawingml/2006/spreadsheetDrawing">
                    <xdr:col>4</xdr:col>
                    <xdr:colOff>0</xdr:colOff>
                    <xdr:row>55</xdr:row>
                    <xdr:rowOff>238125</xdr:rowOff>
                  </from>
                  <to xmlns:xdr="http://schemas.openxmlformats.org/drawingml/2006/spreadsheetDrawing">
                    <xdr:col>5</xdr:col>
                    <xdr:colOff>28575</xdr:colOff>
                    <xdr:row>56</xdr:row>
                    <xdr:rowOff>218440</xdr:rowOff>
                  </to>
                </anchor>
              </controlPr>
            </control>
          </mc:Choice>
        </mc:AlternateContent>
        <mc:AlternateContent>
          <mc:Choice Requires="x14">
            <control shapeId="75916" r:id="rId13" name="チェック 140">
              <controlPr defaultSize="0" autoFill="0" autoLine="0" autoPict="0">
                <anchor moveWithCells="1">
                  <from xmlns:xdr="http://schemas.openxmlformats.org/drawingml/2006/spreadsheetDrawing">
                    <xdr:col>4</xdr:col>
                    <xdr:colOff>0</xdr:colOff>
                    <xdr:row>54</xdr:row>
                    <xdr:rowOff>0</xdr:rowOff>
                  </from>
                  <to xmlns:xdr="http://schemas.openxmlformats.org/drawingml/2006/spreadsheetDrawing">
                    <xdr:col>5</xdr:col>
                    <xdr:colOff>28575</xdr:colOff>
                    <xdr:row>54</xdr:row>
                    <xdr:rowOff>352425</xdr:rowOff>
                  </to>
                </anchor>
              </controlPr>
            </control>
          </mc:Choice>
        </mc:AlternateContent>
        <mc:AlternateContent>
          <mc:Choice Requires="x14">
            <control shapeId="75917" r:id="rId14" name="チェック 141">
              <controlPr defaultSize="0" autoFill="0" autoLine="0" autoPict="0">
                <anchor moveWithCells="1">
                  <from xmlns:xdr="http://schemas.openxmlformats.org/drawingml/2006/spreadsheetDrawing">
                    <xdr:col>7</xdr:col>
                    <xdr:colOff>171450</xdr:colOff>
                    <xdr:row>54</xdr:row>
                    <xdr:rowOff>0</xdr:rowOff>
                  </from>
                  <to xmlns:xdr="http://schemas.openxmlformats.org/drawingml/2006/spreadsheetDrawing">
                    <xdr:col>9</xdr:col>
                    <xdr:colOff>28575</xdr:colOff>
                    <xdr:row>54</xdr:row>
                    <xdr:rowOff>352425</xdr:rowOff>
                  </to>
                </anchor>
              </controlPr>
            </control>
          </mc:Choice>
        </mc:AlternateContent>
        <mc:AlternateContent>
          <mc:Choice Requires="x14">
            <control shapeId="75918" r:id="rId15" name="チェック 142">
              <controlPr defaultSize="0" autoFill="0" autoLine="0" autoPict="0">
                <anchor moveWithCells="1">
                  <from xmlns:xdr="http://schemas.openxmlformats.org/drawingml/2006/spreadsheetDrawing">
                    <xdr:col>13</xdr:col>
                    <xdr:colOff>171450</xdr:colOff>
                    <xdr:row>54</xdr:row>
                    <xdr:rowOff>0</xdr:rowOff>
                  </from>
                  <to xmlns:xdr="http://schemas.openxmlformats.org/drawingml/2006/spreadsheetDrawing">
                    <xdr:col>15</xdr:col>
                    <xdr:colOff>28575</xdr:colOff>
                    <xdr:row>54</xdr:row>
                    <xdr:rowOff>352425</xdr:rowOff>
                  </to>
                </anchor>
              </controlPr>
            </control>
          </mc:Choice>
        </mc:AlternateContent>
        <mc:AlternateContent>
          <mc:Choice Requires="x14">
            <control shapeId="75919" r:id="rId16" name="チェック 143">
              <controlPr defaultSize="0" autoFill="0" autoLine="0" autoPict="0">
                <anchor moveWithCells="1">
                  <from xmlns:xdr="http://schemas.openxmlformats.org/drawingml/2006/spreadsheetDrawing">
                    <xdr:col>20</xdr:col>
                    <xdr:colOff>171450</xdr:colOff>
                    <xdr:row>54</xdr:row>
                    <xdr:rowOff>0</xdr:rowOff>
                  </from>
                  <to xmlns:xdr="http://schemas.openxmlformats.org/drawingml/2006/spreadsheetDrawing">
                    <xdr:col>22</xdr:col>
                    <xdr:colOff>28575</xdr:colOff>
                    <xdr:row>54</xdr:row>
                    <xdr:rowOff>352425</xdr:rowOff>
                  </to>
                </anchor>
              </controlPr>
            </control>
          </mc:Choice>
        </mc:AlternateContent>
        <mc:AlternateContent>
          <mc:Choice Requires="x14">
            <control shapeId="75920" r:id="rId17" name="チェック 144">
              <controlPr defaultSize="0" autoFill="0" autoLine="0" autoPict="0">
                <anchor moveWithCells="1">
                  <from xmlns:xdr="http://schemas.openxmlformats.org/drawingml/2006/spreadsheetDrawing">
                    <xdr:col>24</xdr:col>
                    <xdr:colOff>190500</xdr:colOff>
                    <xdr:row>54</xdr:row>
                    <xdr:rowOff>8890</xdr:rowOff>
                  </from>
                  <to xmlns:xdr="http://schemas.openxmlformats.org/drawingml/2006/spreadsheetDrawing">
                    <xdr:col>26</xdr:col>
                    <xdr:colOff>47625</xdr:colOff>
                    <xdr:row>54</xdr:row>
                    <xdr:rowOff>361315</xdr:rowOff>
                  </to>
                </anchor>
              </controlPr>
            </control>
          </mc:Choice>
        </mc:AlternateContent>
        <mc:AlternateContent>
          <mc:Choice Requires="x14">
            <control shapeId="75921" r:id="rId18" name="チェック 145">
              <controlPr defaultSize="0" autoFill="0" autoLine="0" autoPict="0">
                <anchor moveWithCells="1">
                  <from xmlns:xdr="http://schemas.openxmlformats.org/drawingml/2006/spreadsheetDrawing">
                    <xdr:col>10</xdr:col>
                    <xdr:colOff>180975</xdr:colOff>
                    <xdr:row>56</xdr:row>
                    <xdr:rowOff>0</xdr:rowOff>
                  </from>
                  <to xmlns:xdr="http://schemas.openxmlformats.org/drawingml/2006/spreadsheetDrawing">
                    <xdr:col>12</xdr:col>
                    <xdr:colOff>38100</xdr:colOff>
                    <xdr:row>57</xdr:row>
                    <xdr:rowOff>0</xdr:rowOff>
                  </to>
                </anchor>
              </controlPr>
            </control>
          </mc:Choice>
        </mc:AlternateContent>
        <mc:AlternateContent>
          <mc:Choice Requires="x14">
            <control shapeId="75922" r:id="rId19" name="チェック 146">
              <controlPr defaultSize="0" autoFill="0" autoLine="0" autoPict="0">
                <anchor moveWithCells="1">
                  <from xmlns:xdr="http://schemas.openxmlformats.org/drawingml/2006/spreadsheetDrawing">
                    <xdr:col>17</xdr:col>
                    <xdr:colOff>161925</xdr:colOff>
                    <xdr:row>56</xdr:row>
                    <xdr:rowOff>0</xdr:rowOff>
                  </from>
                  <to xmlns:xdr="http://schemas.openxmlformats.org/drawingml/2006/spreadsheetDrawing">
                    <xdr:col>19</xdr:col>
                    <xdr:colOff>19050</xdr:colOff>
                    <xdr:row>57</xdr:row>
                    <xdr:rowOff>0</xdr:rowOff>
                  </to>
                </anchor>
              </controlPr>
            </control>
          </mc:Choice>
        </mc:AlternateContent>
        <mc:AlternateContent>
          <mc:Choice Requires="x14">
            <control shapeId="75923" r:id="rId20" name="チェック 147">
              <controlPr defaultSize="0" autoFill="0" autoLine="0" autoPict="0">
                <anchor moveWithCells="1">
                  <from xmlns:xdr="http://schemas.openxmlformats.org/drawingml/2006/spreadsheetDrawing">
                    <xdr:col>20</xdr:col>
                    <xdr:colOff>180975</xdr:colOff>
                    <xdr:row>60</xdr:row>
                    <xdr:rowOff>0</xdr:rowOff>
                  </from>
                  <to xmlns:xdr="http://schemas.openxmlformats.org/drawingml/2006/spreadsheetDrawing">
                    <xdr:col>22</xdr:col>
                    <xdr:colOff>38100</xdr:colOff>
                    <xdr:row>60</xdr:row>
                    <xdr:rowOff>228600</xdr:rowOff>
                  </to>
                </anchor>
              </controlPr>
            </control>
          </mc:Choice>
        </mc:AlternateContent>
        <mc:AlternateContent>
          <mc:Choice Requires="x14">
            <control shapeId="75924" r:id="rId21" name="チェック 148">
              <controlPr defaultSize="0" autoFill="0" autoLine="0" autoPict="0">
                <anchor moveWithCells="1">
                  <from xmlns:xdr="http://schemas.openxmlformats.org/drawingml/2006/spreadsheetDrawing">
                    <xdr:col>24</xdr:col>
                    <xdr:colOff>180975</xdr:colOff>
                    <xdr:row>60</xdr:row>
                    <xdr:rowOff>0</xdr:rowOff>
                  </from>
                  <to xmlns:xdr="http://schemas.openxmlformats.org/drawingml/2006/spreadsheetDrawing">
                    <xdr:col>26</xdr:col>
                    <xdr:colOff>38100</xdr:colOff>
                    <xdr:row>60</xdr:row>
                    <xdr:rowOff>228600</xdr:rowOff>
                  </to>
                </anchor>
              </controlPr>
            </control>
          </mc:Choice>
        </mc:AlternateContent>
        <mc:AlternateContent>
          <mc:Choice Requires="x14">
            <control shapeId="75928" r:id="rId22" name="チェック 152">
              <controlPr defaultSize="0" autoFill="0" autoLine="0" autoPict="0">
                <anchor moveWithCells="1">
                  <from xmlns:xdr="http://schemas.openxmlformats.org/drawingml/2006/spreadsheetDrawing">
                    <xdr:col>4</xdr:col>
                    <xdr:colOff>0</xdr:colOff>
                    <xdr:row>118</xdr:row>
                    <xdr:rowOff>219710</xdr:rowOff>
                  </from>
                  <to xmlns:xdr="http://schemas.openxmlformats.org/drawingml/2006/spreadsheetDrawing">
                    <xdr:col>5</xdr:col>
                    <xdr:colOff>28575</xdr:colOff>
                    <xdr:row>120</xdr:row>
                    <xdr:rowOff>10160</xdr:rowOff>
                  </to>
                </anchor>
              </controlPr>
            </control>
          </mc:Choice>
        </mc:AlternateContent>
        <mc:AlternateContent>
          <mc:Choice Requires="x14">
            <control shapeId="75930" r:id="rId23" name="チェック 154">
              <controlPr defaultSize="0" autoFill="0" autoLine="0" autoPict="0">
                <anchor moveWithCells="1">
                  <from xmlns:xdr="http://schemas.openxmlformats.org/drawingml/2006/spreadsheetDrawing">
                    <xdr:col>7</xdr:col>
                    <xdr:colOff>171450</xdr:colOff>
                    <xdr:row>116</xdr:row>
                    <xdr:rowOff>238125</xdr:rowOff>
                  </from>
                  <to xmlns:xdr="http://schemas.openxmlformats.org/drawingml/2006/spreadsheetDrawing">
                    <xdr:col>9</xdr:col>
                    <xdr:colOff>28575</xdr:colOff>
                    <xdr:row>117</xdr:row>
                    <xdr:rowOff>361315</xdr:rowOff>
                  </to>
                </anchor>
              </controlPr>
            </control>
          </mc:Choice>
        </mc:AlternateContent>
        <mc:AlternateContent>
          <mc:Choice Requires="x14">
            <control shapeId="75931" r:id="rId24" name="チェック 155">
              <controlPr defaultSize="0" autoFill="0" autoLine="0" autoPict="0">
                <anchor moveWithCells="1">
                  <from xmlns:xdr="http://schemas.openxmlformats.org/drawingml/2006/spreadsheetDrawing">
                    <xdr:col>13</xdr:col>
                    <xdr:colOff>171450</xdr:colOff>
                    <xdr:row>116</xdr:row>
                    <xdr:rowOff>238125</xdr:rowOff>
                  </from>
                  <to xmlns:xdr="http://schemas.openxmlformats.org/drawingml/2006/spreadsheetDrawing">
                    <xdr:col>15</xdr:col>
                    <xdr:colOff>28575</xdr:colOff>
                    <xdr:row>117</xdr:row>
                    <xdr:rowOff>361315</xdr:rowOff>
                  </to>
                </anchor>
              </controlPr>
            </control>
          </mc:Choice>
        </mc:AlternateContent>
        <mc:AlternateContent>
          <mc:Choice Requires="x14">
            <control shapeId="75932" r:id="rId25" name="チェック 156">
              <controlPr defaultSize="0" autoFill="0" autoLine="0" autoPict="0">
                <anchor moveWithCells="1">
                  <from xmlns:xdr="http://schemas.openxmlformats.org/drawingml/2006/spreadsheetDrawing">
                    <xdr:col>20</xdr:col>
                    <xdr:colOff>180975</xdr:colOff>
                    <xdr:row>117</xdr:row>
                    <xdr:rowOff>0</xdr:rowOff>
                  </from>
                  <to xmlns:xdr="http://schemas.openxmlformats.org/drawingml/2006/spreadsheetDrawing">
                    <xdr:col>22</xdr:col>
                    <xdr:colOff>38100</xdr:colOff>
                    <xdr:row>117</xdr:row>
                    <xdr:rowOff>352425</xdr:rowOff>
                  </to>
                </anchor>
              </controlPr>
            </control>
          </mc:Choice>
        </mc:AlternateContent>
        <mc:AlternateContent>
          <mc:Choice Requires="x14">
            <control shapeId="75933" r:id="rId26" name="チェック 157">
              <controlPr defaultSize="0" autoFill="0" autoLine="0" autoPict="0">
                <anchor moveWithCells="1">
                  <from xmlns:xdr="http://schemas.openxmlformats.org/drawingml/2006/spreadsheetDrawing">
                    <xdr:col>24</xdr:col>
                    <xdr:colOff>180975</xdr:colOff>
                    <xdr:row>117</xdr:row>
                    <xdr:rowOff>0</xdr:rowOff>
                  </from>
                  <to xmlns:xdr="http://schemas.openxmlformats.org/drawingml/2006/spreadsheetDrawing">
                    <xdr:col>26</xdr:col>
                    <xdr:colOff>38100</xdr:colOff>
                    <xdr:row>117</xdr:row>
                    <xdr:rowOff>352425</xdr:rowOff>
                  </to>
                </anchor>
              </controlPr>
            </control>
          </mc:Choice>
        </mc:AlternateContent>
        <mc:AlternateContent>
          <mc:Choice Requires="x14">
            <control shapeId="75934" r:id="rId27" name="チェック 158">
              <controlPr defaultSize="0" autoFill="0" autoLine="0" autoPict="0">
                <anchor moveWithCells="1">
                  <from xmlns:xdr="http://schemas.openxmlformats.org/drawingml/2006/spreadsheetDrawing">
                    <xdr:col>10</xdr:col>
                    <xdr:colOff>180975</xdr:colOff>
                    <xdr:row>118</xdr:row>
                    <xdr:rowOff>219710</xdr:rowOff>
                  </from>
                  <to xmlns:xdr="http://schemas.openxmlformats.org/drawingml/2006/spreadsheetDrawing">
                    <xdr:col>12</xdr:col>
                    <xdr:colOff>38100</xdr:colOff>
                    <xdr:row>120</xdr:row>
                    <xdr:rowOff>0</xdr:rowOff>
                  </to>
                </anchor>
              </controlPr>
            </control>
          </mc:Choice>
        </mc:AlternateContent>
        <mc:AlternateContent>
          <mc:Choice Requires="x14">
            <control shapeId="75935" r:id="rId28" name="チェック 159">
              <controlPr defaultSize="0" autoFill="0" autoLine="0" autoPict="0">
                <anchor moveWithCells="1">
                  <from xmlns:xdr="http://schemas.openxmlformats.org/drawingml/2006/spreadsheetDrawing">
                    <xdr:col>17</xdr:col>
                    <xdr:colOff>171450</xdr:colOff>
                    <xdr:row>118</xdr:row>
                    <xdr:rowOff>238125</xdr:rowOff>
                  </from>
                  <to xmlns:xdr="http://schemas.openxmlformats.org/drawingml/2006/spreadsheetDrawing">
                    <xdr:col>19</xdr:col>
                    <xdr:colOff>28575</xdr:colOff>
                    <xdr:row>120</xdr:row>
                    <xdr:rowOff>18415</xdr:rowOff>
                  </to>
                </anchor>
              </controlPr>
            </control>
          </mc:Choice>
        </mc:AlternateContent>
        <mc:AlternateContent>
          <mc:Choice Requires="x14">
            <control shapeId="75936" r:id="rId29" name="チェック 160">
              <controlPr defaultSize="0" autoFill="0" autoLine="0" autoPict="0">
                <anchor moveWithCells="1">
                  <from xmlns:xdr="http://schemas.openxmlformats.org/drawingml/2006/spreadsheetDrawing">
                    <xdr:col>19</xdr:col>
                    <xdr:colOff>171450</xdr:colOff>
                    <xdr:row>122</xdr:row>
                    <xdr:rowOff>208915</xdr:rowOff>
                  </from>
                  <to xmlns:xdr="http://schemas.openxmlformats.org/drawingml/2006/spreadsheetDrawing">
                    <xdr:col>21</xdr:col>
                    <xdr:colOff>28575</xdr:colOff>
                    <xdr:row>124</xdr:row>
                    <xdr:rowOff>27940</xdr:rowOff>
                  </to>
                </anchor>
              </controlPr>
            </control>
          </mc:Choice>
        </mc:AlternateContent>
        <mc:AlternateContent>
          <mc:Choice Requires="x14">
            <control shapeId="75937" r:id="rId30" name="チェック 161">
              <controlPr defaultSize="0" autoFill="0" autoLine="0" autoPict="0">
                <anchor moveWithCells="1">
                  <from xmlns:xdr="http://schemas.openxmlformats.org/drawingml/2006/spreadsheetDrawing">
                    <xdr:col>23</xdr:col>
                    <xdr:colOff>171450</xdr:colOff>
                    <xdr:row>122</xdr:row>
                    <xdr:rowOff>200025</xdr:rowOff>
                  </from>
                  <to xmlns:xdr="http://schemas.openxmlformats.org/drawingml/2006/spreadsheetDrawing">
                    <xdr:col>25</xdr:col>
                    <xdr:colOff>28575</xdr:colOff>
                    <xdr:row>124</xdr:row>
                    <xdr:rowOff>19050</xdr:rowOff>
                  </to>
                </anchor>
              </controlPr>
            </control>
          </mc:Choice>
        </mc:AlternateContent>
        <mc:AlternateContent>
          <mc:Choice Requires="x14">
            <control shapeId="75940" r:id="rId31" name="チェック 164">
              <controlPr defaultSize="0" autoFill="0" autoLine="0" autoPict="0">
                <anchor moveWithCells="1">
                  <from xmlns:xdr="http://schemas.openxmlformats.org/drawingml/2006/spreadsheetDrawing">
                    <xdr:col>3</xdr:col>
                    <xdr:colOff>200025</xdr:colOff>
                    <xdr:row>116</xdr:row>
                    <xdr:rowOff>238125</xdr:rowOff>
                  </from>
                  <to xmlns:xdr="http://schemas.openxmlformats.org/drawingml/2006/spreadsheetDrawing">
                    <xdr:col>5</xdr:col>
                    <xdr:colOff>19050</xdr:colOff>
                    <xdr:row>117</xdr:row>
                    <xdr:rowOff>361315</xdr:rowOff>
                  </to>
                </anchor>
              </controlPr>
            </control>
          </mc:Choice>
        </mc:AlternateContent>
        <mc:AlternateContent>
          <mc:Choice Requires="x14">
            <control shapeId="75943" r:id="rId32" name="チェック 167">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mc:AlternateContent>
          <mc:Choice Requires="x14">
            <control shapeId="75944" r:id="rId33" name="チェック 168">
              <controlPr defaultSize="0" autoFill="0" autoLine="0" autoPict="0">
                <anchor moveWithCells="1">
                  <from xmlns:xdr="http://schemas.openxmlformats.org/drawingml/2006/spreadsheetDrawing">
                    <xdr:col>9</xdr:col>
                    <xdr:colOff>180975</xdr:colOff>
                    <xdr:row>80</xdr:row>
                    <xdr:rowOff>8890</xdr:rowOff>
                  </from>
                  <to xmlns:xdr="http://schemas.openxmlformats.org/drawingml/2006/spreadsheetDrawing">
                    <xdr:col>11</xdr:col>
                    <xdr:colOff>0</xdr:colOff>
                    <xdr:row>81</xdr:row>
                    <xdr:rowOff>0</xdr:rowOff>
                  </to>
                </anchor>
              </controlPr>
            </control>
          </mc:Choice>
        </mc:AlternateContent>
        <mc:AlternateContent>
          <mc:Choice Requires="x14">
            <control shapeId="75945" r:id="rId34" name="チェック 169">
              <controlPr defaultSize="0" autoFill="0" autoLine="0" autoPict="0">
                <anchor moveWithCells="1">
                  <from xmlns:xdr="http://schemas.openxmlformats.org/drawingml/2006/spreadsheetDrawing">
                    <xdr:col>9</xdr:col>
                    <xdr:colOff>180975</xdr:colOff>
                    <xdr:row>81</xdr:row>
                    <xdr:rowOff>104775</xdr:rowOff>
                  </from>
                  <to xmlns:xdr="http://schemas.openxmlformats.org/drawingml/2006/spreadsheetDrawing">
                    <xdr:col>11</xdr:col>
                    <xdr:colOff>0</xdr:colOff>
                    <xdr:row>81</xdr:row>
                    <xdr:rowOff>380365</xdr:rowOff>
                  </to>
                </anchor>
              </controlPr>
            </control>
          </mc:Choice>
        </mc:AlternateContent>
        <mc:AlternateContent>
          <mc:Choice Requires="x14">
            <control shapeId="75946" r:id="rId35" name="チェック 170">
              <controlPr defaultSize="0" autoFill="0" autoLine="0" autoPict="0">
                <anchor moveWithCells="1">
                  <from xmlns:xdr="http://schemas.openxmlformats.org/drawingml/2006/spreadsheetDrawing">
                    <xdr:col>9</xdr:col>
                    <xdr:colOff>180975</xdr:colOff>
                    <xdr:row>82</xdr:row>
                    <xdr:rowOff>66675</xdr:rowOff>
                  </from>
                  <to xmlns:xdr="http://schemas.openxmlformats.org/drawingml/2006/spreadsheetDrawing">
                    <xdr:col>11</xdr:col>
                    <xdr:colOff>19050</xdr:colOff>
                    <xdr:row>82</xdr:row>
                    <xdr:rowOff>457835</xdr:rowOff>
                  </to>
                </anchor>
              </controlPr>
            </control>
          </mc:Choice>
        </mc:AlternateContent>
        <mc:AlternateContent>
          <mc:Choice Requires="x14">
            <control shapeId="75948" r:id="rId36" name="チェック 172">
              <controlPr defaultSize="0" autoFill="0" autoLine="0" autoPict="0">
                <anchor moveWithCells="1">
                  <from xmlns:xdr="http://schemas.openxmlformats.org/drawingml/2006/spreadsheetDrawing">
                    <xdr:col>31</xdr:col>
                    <xdr:colOff>171450</xdr:colOff>
                    <xdr:row>68</xdr:row>
                    <xdr:rowOff>171450</xdr:rowOff>
                  </from>
                  <to xmlns:xdr="http://schemas.openxmlformats.org/drawingml/2006/spreadsheetDrawing">
                    <xdr:col>33</xdr:col>
                    <xdr:colOff>0</xdr:colOff>
                    <xdr:row>70</xdr:row>
                    <xdr:rowOff>19050</xdr:rowOff>
                  </to>
                </anchor>
              </controlPr>
            </control>
          </mc:Choice>
        </mc:AlternateContent>
        <mc:AlternateContent>
          <mc:Choice Requires="x14">
            <control shapeId="75950" r:id="rId37" name="チェック 174">
              <controlPr defaultSize="0" autoFill="0" autoLine="0" autoPict="0">
                <anchor moveWithCells="1">
                  <from xmlns:xdr="http://schemas.openxmlformats.org/drawingml/2006/spreadsheetDrawing">
                    <xdr:col>9</xdr:col>
                    <xdr:colOff>180975</xdr:colOff>
                    <xdr:row>72</xdr:row>
                    <xdr:rowOff>86360</xdr:rowOff>
                  </from>
                  <to xmlns:xdr="http://schemas.openxmlformats.org/drawingml/2006/spreadsheetDrawing">
                    <xdr:col>11</xdr:col>
                    <xdr:colOff>9525</xdr:colOff>
                    <xdr:row>73</xdr:row>
                    <xdr:rowOff>190500</xdr:rowOff>
                  </to>
                </anchor>
              </controlPr>
            </control>
          </mc:Choice>
        </mc:AlternateContent>
        <mc:AlternateContent>
          <mc:Choice Requires="x14">
            <control shapeId="75951" r:id="rId38" name="チェック 175">
              <controlPr defaultSize="0" autoFill="0" autoLine="0" autoPict="0">
                <anchor moveWithCells="1">
                  <from xmlns:xdr="http://schemas.openxmlformats.org/drawingml/2006/spreadsheetDrawing">
                    <xdr:col>9</xdr:col>
                    <xdr:colOff>171450</xdr:colOff>
                    <xdr:row>74</xdr:row>
                    <xdr:rowOff>180340</xdr:rowOff>
                  </from>
                  <to xmlns:xdr="http://schemas.openxmlformats.org/drawingml/2006/spreadsheetDrawing">
                    <xdr:col>11</xdr:col>
                    <xdr:colOff>0</xdr:colOff>
                    <xdr:row>75</xdr:row>
                    <xdr:rowOff>256540</xdr:rowOff>
                  </to>
                </anchor>
              </controlPr>
            </control>
          </mc:Choice>
        </mc:AlternateContent>
        <mc:AlternateContent>
          <mc:Choice Requires="x14">
            <control shapeId="75952" r:id="rId39" name="チェック 176">
              <controlPr defaultSize="0" autoFill="0" autoLine="0" autoPict="0">
                <anchor moveWithCells="1">
                  <from xmlns:xdr="http://schemas.openxmlformats.org/drawingml/2006/spreadsheetDrawing">
                    <xdr:col>31</xdr:col>
                    <xdr:colOff>161925</xdr:colOff>
                    <xdr:row>78</xdr:row>
                    <xdr:rowOff>19050</xdr:rowOff>
                  </from>
                  <to xmlns:xdr="http://schemas.openxmlformats.org/drawingml/2006/spreadsheetDrawing">
                    <xdr:col>33</xdr:col>
                    <xdr:colOff>0</xdr:colOff>
                    <xdr:row>78</xdr:row>
                    <xdr:rowOff>257175</xdr:rowOff>
                  </to>
                </anchor>
              </controlPr>
            </control>
          </mc:Choice>
        </mc:AlternateContent>
        <mc:AlternateContent>
          <mc:Choice Requires="x14">
            <control shapeId="75989" r:id="rId40" name="チェック 213">
              <controlPr defaultSize="0" autoFill="0" autoLine="0" autoPict="0">
                <anchor moveWithCells="1">
                  <from xmlns:xdr="http://schemas.openxmlformats.org/drawingml/2006/spreadsheetDrawing">
                    <xdr:col>0</xdr:col>
                    <xdr:colOff>0</xdr:colOff>
                    <xdr:row>198</xdr:row>
                    <xdr:rowOff>18415</xdr:rowOff>
                  </from>
                  <to xmlns:xdr="http://schemas.openxmlformats.org/drawingml/2006/spreadsheetDrawing">
                    <xdr:col>1</xdr:col>
                    <xdr:colOff>38100</xdr:colOff>
                    <xdr:row>198</xdr:row>
                    <xdr:rowOff>247650</xdr:rowOff>
                  </to>
                </anchor>
              </controlPr>
            </control>
          </mc:Choice>
        </mc:AlternateContent>
        <mc:AlternateContent>
          <mc:Choice Requires="x14">
            <control shapeId="76029" r:id="rId41" name="チェック 253">
              <controlPr defaultSize="0" autoFill="0" autoLine="0" autoPict="0">
                <anchor moveWithCells="1">
                  <from xmlns:xdr="http://schemas.openxmlformats.org/drawingml/2006/spreadsheetDrawing">
                    <xdr:col>0</xdr:col>
                    <xdr:colOff>0</xdr:colOff>
                    <xdr:row>197</xdr:row>
                    <xdr:rowOff>46990</xdr:rowOff>
                  </from>
                  <to xmlns:xdr="http://schemas.openxmlformats.org/drawingml/2006/spreadsheetDrawing">
                    <xdr:col>1</xdr:col>
                    <xdr:colOff>38100</xdr:colOff>
                    <xdr:row>197</xdr:row>
                    <xdr:rowOff>275590</xdr:rowOff>
                  </to>
                </anchor>
              </controlPr>
            </control>
          </mc:Choice>
        </mc:AlternateContent>
        <mc:AlternateContent>
          <mc:Choice Requires="x14">
            <control shapeId="76035" r:id="rId42" name="チェック 259">
              <controlPr defaultSize="0" autoFill="0" autoLine="0" autoPict="0">
                <anchor moveWithCells="1">
                  <from xmlns:xdr="http://schemas.openxmlformats.org/drawingml/2006/spreadsheetDrawing">
                    <xdr:col>4</xdr:col>
                    <xdr:colOff>0</xdr:colOff>
                    <xdr:row>164</xdr:row>
                    <xdr:rowOff>9525</xdr:rowOff>
                  </from>
                  <to xmlns:xdr="http://schemas.openxmlformats.org/drawingml/2006/spreadsheetDrawing">
                    <xdr:col>4</xdr:col>
                    <xdr:colOff>180975</xdr:colOff>
                    <xdr:row>165</xdr:row>
                    <xdr:rowOff>9525</xdr:rowOff>
                  </to>
                </anchor>
              </controlPr>
            </control>
          </mc:Choice>
        </mc:AlternateContent>
        <mc:AlternateContent>
          <mc:Choice Requires="x14">
            <control shapeId="76036" r:id="rId43" name="チェック 260">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166</xdr:row>
                    <xdr:rowOff>19050</xdr:rowOff>
                  </to>
                </anchor>
              </controlPr>
            </control>
          </mc:Choice>
        </mc:AlternateContent>
        <mc:AlternateContent>
          <mc:Choice Requires="x14">
            <control shapeId="76037" r:id="rId44" name="チェック 261">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167</xdr:row>
                    <xdr:rowOff>19050</xdr:rowOff>
                  </to>
                </anchor>
              </controlPr>
            </control>
          </mc:Choice>
        </mc:AlternateContent>
        <mc:AlternateContent>
          <mc:Choice Requires="x14">
            <control shapeId="76038" r:id="rId45" name="チェック 262">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168</xdr:row>
                    <xdr:rowOff>18415</xdr:rowOff>
                  </to>
                </anchor>
              </controlPr>
            </control>
          </mc:Choice>
        </mc:AlternateContent>
        <mc:AlternateContent>
          <mc:Choice Requires="x14">
            <control shapeId="76039" r:id="rId46" name="チェック 263">
              <controlPr defaultSize="0" autoFill="0" autoLine="0" autoPict="0">
                <anchor moveWithCells="1">
                  <from xmlns:xdr="http://schemas.openxmlformats.org/drawingml/2006/spreadsheetDrawing">
                    <xdr:col>4</xdr:col>
                    <xdr:colOff>0</xdr:colOff>
                    <xdr:row>168</xdr:row>
                    <xdr:rowOff>66675</xdr:rowOff>
                  </from>
                  <to xmlns:xdr="http://schemas.openxmlformats.org/drawingml/2006/spreadsheetDrawing">
                    <xdr:col>4</xdr:col>
                    <xdr:colOff>180975</xdr:colOff>
                    <xdr:row>168</xdr:row>
                    <xdr:rowOff>247650</xdr:rowOff>
                  </to>
                </anchor>
              </controlPr>
            </control>
          </mc:Choice>
        </mc:AlternateContent>
        <mc:AlternateContent>
          <mc:Choice Requires="x14">
            <control shapeId="76041" r:id="rId47" name="チェック 265">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19050</xdr:rowOff>
                  </to>
                </anchor>
              </controlPr>
            </control>
          </mc:Choice>
        </mc:AlternateContent>
        <mc:AlternateContent>
          <mc:Choice Requires="x14">
            <control shapeId="76043" r:id="rId48" name="チェック 267">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19050</xdr:rowOff>
                  </to>
                </anchor>
              </controlPr>
            </control>
          </mc:Choice>
        </mc:AlternateContent>
        <mc:AlternateContent>
          <mc:Choice Requires="x14">
            <control shapeId="76044" r:id="rId49" name="チェック 268">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19050</xdr:rowOff>
                  </to>
                </anchor>
              </controlPr>
            </control>
          </mc:Choice>
        </mc:AlternateContent>
        <mc:AlternateContent>
          <mc:Choice Requires="x14">
            <control shapeId="76045" r:id="rId50" name="チェック 269">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19050</xdr:rowOff>
                  </to>
                </anchor>
              </controlPr>
            </control>
          </mc:Choice>
        </mc:AlternateContent>
        <mc:AlternateContent>
          <mc:Choice Requires="x14">
            <control shapeId="76046" r:id="rId51" name="チェック 270">
              <controlPr defaultSize="0" autoFill="0" autoLine="0" autoPict="0">
                <anchor moveWithCells="1">
                  <from xmlns:xdr="http://schemas.openxmlformats.org/drawingml/2006/spreadsheetDrawing">
                    <xdr:col>4</xdr:col>
                    <xdr:colOff>0</xdr:colOff>
                    <xdr:row>173</xdr:row>
                    <xdr:rowOff>48260</xdr:rowOff>
                  </from>
                  <to xmlns:xdr="http://schemas.openxmlformats.org/drawingml/2006/spreadsheetDrawing">
                    <xdr:col>4</xdr:col>
                    <xdr:colOff>180975</xdr:colOff>
                    <xdr:row>173</xdr:row>
                    <xdr:rowOff>228600</xdr:rowOff>
                  </to>
                </anchor>
              </controlPr>
            </control>
          </mc:Choice>
        </mc:AlternateContent>
        <mc:AlternateContent>
          <mc:Choice Requires="x14">
            <control shapeId="76047" r:id="rId52" name="チェック 271">
              <controlPr defaultSize="0" autoFill="0" autoLine="0" autoPict="0">
                <anchor moveWithCells="1">
                  <from xmlns:xdr="http://schemas.openxmlformats.org/drawingml/2006/spreadsheetDrawing">
                    <xdr:col>4</xdr:col>
                    <xdr:colOff>0</xdr:colOff>
                    <xdr:row>174</xdr:row>
                    <xdr:rowOff>0</xdr:rowOff>
                  </from>
                  <to xmlns:xdr="http://schemas.openxmlformats.org/drawingml/2006/spreadsheetDrawing">
                    <xdr:col>4</xdr:col>
                    <xdr:colOff>180975</xdr:colOff>
                    <xdr:row>175</xdr:row>
                    <xdr:rowOff>19050</xdr:rowOff>
                  </to>
                </anchor>
              </controlPr>
            </control>
          </mc:Choice>
        </mc:AlternateContent>
        <mc:AlternateContent>
          <mc:Choice Requires="x14">
            <control shapeId="76048" r:id="rId53" name="チェック 272">
              <controlPr defaultSize="0" autoFill="0" autoLine="0" autoPict="0">
                <anchor moveWithCells="1">
                  <from xmlns:xdr="http://schemas.openxmlformats.org/drawingml/2006/spreadsheetDrawing">
                    <xdr:col>4</xdr:col>
                    <xdr:colOff>0</xdr:colOff>
                    <xdr:row>175</xdr:row>
                    <xdr:rowOff>0</xdr:rowOff>
                  </from>
                  <to xmlns:xdr="http://schemas.openxmlformats.org/drawingml/2006/spreadsheetDrawing">
                    <xdr:col>4</xdr:col>
                    <xdr:colOff>180975</xdr:colOff>
                    <xdr:row>176</xdr:row>
                    <xdr:rowOff>19050</xdr:rowOff>
                  </to>
                </anchor>
              </controlPr>
            </control>
          </mc:Choice>
        </mc:AlternateContent>
        <mc:AlternateContent>
          <mc:Choice Requires="x14">
            <control shapeId="76049" r:id="rId54" name="チェック 273">
              <controlPr defaultSize="0" autoFill="0" autoLine="0" autoPict="0">
                <anchor moveWithCells="1">
                  <from xmlns:xdr="http://schemas.openxmlformats.org/drawingml/2006/spreadsheetDrawing">
                    <xdr:col>4</xdr:col>
                    <xdr:colOff>0</xdr:colOff>
                    <xdr:row>176</xdr:row>
                    <xdr:rowOff>48260</xdr:rowOff>
                  </from>
                  <to xmlns:xdr="http://schemas.openxmlformats.org/drawingml/2006/spreadsheetDrawing">
                    <xdr:col>4</xdr:col>
                    <xdr:colOff>180975</xdr:colOff>
                    <xdr:row>176</xdr:row>
                    <xdr:rowOff>229235</xdr:rowOff>
                  </to>
                </anchor>
              </controlPr>
            </control>
          </mc:Choice>
        </mc:AlternateContent>
        <mc:AlternateContent>
          <mc:Choice Requires="x14">
            <control shapeId="76050" r:id="rId55" name="チェック 274">
              <controlPr defaultSize="0" autoFill="0" autoLine="0" autoPict="0">
                <anchor moveWithCells="1">
                  <from xmlns:xdr="http://schemas.openxmlformats.org/drawingml/2006/spreadsheetDrawing">
                    <xdr:col>4</xdr:col>
                    <xdr:colOff>0</xdr:colOff>
                    <xdr:row>176</xdr:row>
                    <xdr:rowOff>257175</xdr:rowOff>
                  </from>
                  <to xmlns:xdr="http://schemas.openxmlformats.org/drawingml/2006/spreadsheetDrawing">
                    <xdr:col>4</xdr:col>
                    <xdr:colOff>180975</xdr:colOff>
                    <xdr:row>178</xdr:row>
                    <xdr:rowOff>9525</xdr:rowOff>
                  </to>
                </anchor>
              </controlPr>
            </control>
          </mc:Choice>
        </mc:AlternateContent>
        <mc:AlternateContent>
          <mc:Choice Requires="x14">
            <control shapeId="76051" r:id="rId56" name="チェック 275">
              <controlPr defaultSize="0" autoFill="0" autoLine="0" autoPict="0">
                <anchor moveWithCells="1">
                  <from xmlns:xdr="http://schemas.openxmlformats.org/drawingml/2006/spreadsheetDrawing">
                    <xdr:col>4</xdr:col>
                    <xdr:colOff>0</xdr:colOff>
                    <xdr:row>177</xdr:row>
                    <xdr:rowOff>161925</xdr:rowOff>
                  </from>
                  <to xmlns:xdr="http://schemas.openxmlformats.org/drawingml/2006/spreadsheetDrawing">
                    <xdr:col>4</xdr:col>
                    <xdr:colOff>180975</xdr:colOff>
                    <xdr:row>179</xdr:row>
                    <xdr:rowOff>9525</xdr:rowOff>
                  </to>
                </anchor>
              </controlPr>
            </control>
          </mc:Choice>
        </mc:AlternateContent>
        <mc:AlternateContent>
          <mc:Choice Requires="x14">
            <control shapeId="76052" r:id="rId57" name="チェック 276">
              <controlPr defaultSize="0" autoFill="0" autoLine="0" autoPict="0">
                <anchor moveWithCells="1">
                  <from xmlns:xdr="http://schemas.openxmlformats.org/drawingml/2006/spreadsheetDrawing">
                    <xdr:col>4</xdr:col>
                    <xdr:colOff>0</xdr:colOff>
                    <xdr:row>178</xdr:row>
                    <xdr:rowOff>161925</xdr:rowOff>
                  </from>
                  <to xmlns:xdr="http://schemas.openxmlformats.org/drawingml/2006/spreadsheetDrawing">
                    <xdr:col>4</xdr:col>
                    <xdr:colOff>180975</xdr:colOff>
                    <xdr:row>180</xdr:row>
                    <xdr:rowOff>9525</xdr:rowOff>
                  </to>
                </anchor>
              </controlPr>
            </control>
          </mc:Choice>
        </mc:AlternateContent>
        <mc:AlternateContent>
          <mc:Choice Requires="x14">
            <control shapeId="76054" r:id="rId58" name="チェック 278">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19050</xdr:rowOff>
                  </to>
                </anchor>
              </controlPr>
            </control>
          </mc:Choice>
        </mc:AlternateContent>
        <mc:AlternateContent>
          <mc:Choice Requires="x14">
            <control shapeId="76055" r:id="rId59" name="チェック 279">
              <controlPr defaultSize="0" autoFill="0" autoLine="0" autoPict="0">
                <anchor moveWithCells="1">
                  <from xmlns:xdr="http://schemas.openxmlformats.org/drawingml/2006/spreadsheetDrawing">
                    <xdr:col>4</xdr:col>
                    <xdr:colOff>0</xdr:colOff>
                    <xdr:row>181</xdr:row>
                    <xdr:rowOff>48260</xdr:rowOff>
                  </from>
                  <to xmlns:xdr="http://schemas.openxmlformats.org/drawingml/2006/spreadsheetDrawing">
                    <xdr:col>4</xdr:col>
                    <xdr:colOff>180975</xdr:colOff>
                    <xdr:row>181</xdr:row>
                    <xdr:rowOff>229235</xdr:rowOff>
                  </to>
                </anchor>
              </controlPr>
            </control>
          </mc:Choice>
        </mc:AlternateContent>
        <mc:AlternateContent>
          <mc:Choice Requires="x14">
            <control shapeId="76056" r:id="rId60" name="チェック 280">
              <controlPr defaultSize="0" autoFill="0" autoLine="0" autoPict="0">
                <anchor moveWithCells="1">
                  <from xmlns:xdr="http://schemas.openxmlformats.org/drawingml/2006/spreadsheetDrawing">
                    <xdr:col>4</xdr:col>
                    <xdr:colOff>0</xdr:colOff>
                    <xdr:row>181</xdr:row>
                    <xdr:rowOff>257175</xdr:rowOff>
                  </from>
                  <to xmlns:xdr="http://schemas.openxmlformats.org/drawingml/2006/spreadsheetDrawing">
                    <xdr:col>4</xdr:col>
                    <xdr:colOff>180975</xdr:colOff>
                    <xdr:row>183</xdr:row>
                    <xdr:rowOff>9525</xdr:rowOff>
                  </to>
                </anchor>
              </controlPr>
            </control>
          </mc:Choice>
        </mc:AlternateContent>
        <mc:AlternateContent>
          <mc:Choice Requires="x14">
            <control shapeId="76057" r:id="rId61" name="チェック 281">
              <controlPr defaultSize="0" autoFill="0" autoLine="0" autoPict="0">
                <anchor moveWithCells="1">
                  <from xmlns:xdr="http://schemas.openxmlformats.org/drawingml/2006/spreadsheetDrawing">
                    <xdr:col>4</xdr:col>
                    <xdr:colOff>0</xdr:colOff>
                    <xdr:row>182</xdr:row>
                    <xdr:rowOff>161925</xdr:rowOff>
                  </from>
                  <to xmlns:xdr="http://schemas.openxmlformats.org/drawingml/2006/spreadsheetDrawing">
                    <xdr:col>4</xdr:col>
                    <xdr:colOff>180975</xdr:colOff>
                    <xdr:row>184</xdr:row>
                    <xdr:rowOff>9525</xdr:rowOff>
                  </to>
                </anchor>
              </controlPr>
            </control>
          </mc:Choice>
        </mc:AlternateContent>
        <mc:AlternateContent>
          <mc:Choice Requires="x14">
            <control shapeId="76058" r:id="rId62" name="チェック 282">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59" r:id="rId63" name="チェック 283">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60" r:id="rId64" name="チェック 284">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19050</xdr:rowOff>
                  </to>
                </anchor>
              </controlPr>
            </control>
          </mc:Choice>
        </mc:AlternateContent>
        <mc:AlternateContent>
          <mc:Choice Requires="x14">
            <control shapeId="76061" r:id="rId65" name="チェック 285">
              <controlPr defaultSize="0" autoFill="0" autoLine="0" autoPict="0">
                <anchor moveWithCells="1">
                  <from xmlns:xdr="http://schemas.openxmlformats.org/drawingml/2006/spreadsheetDrawing">
                    <xdr:col>4</xdr:col>
                    <xdr:colOff>0</xdr:colOff>
                    <xdr:row>186</xdr:row>
                    <xdr:rowOff>161925</xdr:rowOff>
                  </from>
                  <to xmlns:xdr="http://schemas.openxmlformats.org/drawingml/2006/spreadsheetDrawing">
                    <xdr:col>4</xdr:col>
                    <xdr:colOff>180975</xdr:colOff>
                    <xdr:row>188</xdr:row>
                    <xdr:rowOff>9525</xdr:rowOff>
                  </to>
                </anchor>
              </controlPr>
            </control>
          </mc:Choice>
        </mc:AlternateContent>
        <mc:AlternateContent>
          <mc:Choice Requires="x14">
            <control shapeId="76071" r:id="rId66" name="チェック 295">
              <controlPr defaultSize="0" autoFill="0" autoLine="0" autoPict="0">
                <anchor moveWithCells="1">
                  <from xmlns:xdr="http://schemas.openxmlformats.org/drawingml/2006/spreadsheetDrawing">
                    <xdr:col>17</xdr:col>
                    <xdr:colOff>180975</xdr:colOff>
                    <xdr:row>151</xdr:row>
                    <xdr:rowOff>0</xdr:rowOff>
                  </from>
                  <to xmlns:xdr="http://schemas.openxmlformats.org/drawingml/2006/spreadsheetDrawing">
                    <xdr:col>19</xdr:col>
                    <xdr:colOff>38100</xdr:colOff>
                    <xdr:row>151</xdr:row>
                    <xdr:rowOff>219710</xdr:rowOff>
                  </to>
                </anchor>
              </controlPr>
            </control>
          </mc:Choice>
        </mc:AlternateContent>
        <mc:AlternateContent>
          <mc:Choice Requires="x14">
            <control shapeId="76073" r:id="rId67" name="チェック 297">
              <controlPr defaultSize="0" autoFill="0" autoLine="0" autoPict="0">
                <anchor moveWithCells="1">
                  <from xmlns:xdr="http://schemas.openxmlformats.org/drawingml/2006/spreadsheetDrawing">
                    <xdr:col>4</xdr:col>
                    <xdr:colOff>0</xdr:colOff>
                    <xdr:row>150</xdr:row>
                    <xdr:rowOff>247650</xdr:rowOff>
                  </from>
                  <to xmlns:xdr="http://schemas.openxmlformats.org/drawingml/2006/spreadsheetDrawing">
                    <xdr:col>5</xdr:col>
                    <xdr:colOff>28575</xdr:colOff>
                    <xdr:row>151</xdr:row>
                    <xdr:rowOff>219710</xdr:rowOff>
                  </to>
                </anchor>
              </controlPr>
            </control>
          </mc:Choice>
        </mc:AlternateContent>
        <mc:AlternateContent>
          <mc:Choice Requires="x14">
            <control shapeId="76074" r:id="rId68" name="チェック 298">
              <controlPr defaultSize="0" autoFill="0" autoLine="0" autoPict="0">
                <anchor moveWithCells="1">
                  <from xmlns:xdr="http://schemas.openxmlformats.org/drawingml/2006/spreadsheetDrawing">
                    <xdr:col>11</xdr:col>
                    <xdr:colOff>0</xdr:colOff>
                    <xdr:row>150</xdr:row>
                    <xdr:rowOff>247650</xdr:rowOff>
                  </from>
                  <to xmlns:xdr="http://schemas.openxmlformats.org/drawingml/2006/spreadsheetDrawing">
                    <xdr:col>12</xdr:col>
                    <xdr:colOff>57150</xdr:colOff>
                    <xdr:row>151</xdr:row>
                    <xdr:rowOff>219710</xdr:rowOff>
                  </to>
                </anchor>
              </controlPr>
            </control>
          </mc:Choice>
        </mc:AlternateContent>
        <mc:AlternateContent>
          <mc:Choice Requires="x14">
            <control shapeId="76088" r:id="rId69" name="チェック 312">
              <controlPr defaultSize="0" autoFill="0" autoLine="0" autoPict="0">
                <anchor moveWithCells="1">
                  <from xmlns:xdr="http://schemas.openxmlformats.org/drawingml/2006/spreadsheetDrawing">
                    <xdr:col>8</xdr:col>
                    <xdr:colOff>0</xdr:colOff>
                    <xdr:row>149</xdr:row>
                    <xdr:rowOff>75565</xdr:rowOff>
                  </from>
                  <to xmlns:xdr="http://schemas.openxmlformats.org/drawingml/2006/spreadsheetDrawing">
                    <xdr:col>9</xdr:col>
                    <xdr:colOff>57150</xdr:colOff>
                    <xdr:row>149</xdr:row>
                    <xdr:rowOff>295275</xdr:rowOff>
                  </to>
                </anchor>
              </controlPr>
            </control>
          </mc:Choice>
        </mc:AlternateContent>
        <mc:AlternateContent>
          <mc:Choice Requires="x14">
            <control shapeId="76089" r:id="rId70" name="チェック 313">
              <controlPr defaultSize="0" autoFill="0" autoLine="0" autoPict="0">
                <anchor moveWithCells="1">
                  <from xmlns:xdr="http://schemas.openxmlformats.org/drawingml/2006/spreadsheetDrawing">
                    <xdr:col>8</xdr:col>
                    <xdr:colOff>0</xdr:colOff>
                    <xdr:row>148</xdr:row>
                    <xdr:rowOff>57785</xdr:rowOff>
                  </from>
                  <to xmlns:xdr="http://schemas.openxmlformats.org/drawingml/2006/spreadsheetDrawing">
                    <xdr:col>9</xdr:col>
                    <xdr:colOff>57150</xdr:colOff>
                    <xdr:row>148</xdr:row>
                    <xdr:rowOff>286385</xdr:rowOff>
                  </to>
                </anchor>
              </controlPr>
            </control>
          </mc:Choice>
        </mc:AlternateContent>
        <mc:AlternateContent>
          <mc:Choice Requires="x14">
            <control shapeId="76090" r:id="rId71" name="チェック 314">
              <controlPr defaultSize="0" autoFill="0" autoLine="0" autoPict="0">
                <anchor moveWithCells="1">
                  <from xmlns:xdr="http://schemas.openxmlformats.org/drawingml/2006/spreadsheetDrawing">
                    <xdr:col>13</xdr:col>
                    <xdr:colOff>0</xdr:colOff>
                    <xdr:row>148</xdr:row>
                    <xdr:rowOff>67310</xdr:rowOff>
                  </from>
                  <to xmlns:xdr="http://schemas.openxmlformats.org/drawingml/2006/spreadsheetDrawing">
                    <xdr:col>14</xdr:col>
                    <xdr:colOff>57150</xdr:colOff>
                    <xdr:row>148</xdr:row>
                    <xdr:rowOff>295910</xdr:rowOff>
                  </to>
                </anchor>
              </controlPr>
            </control>
          </mc:Choice>
        </mc:AlternateContent>
        <mc:AlternateContent>
          <mc:Choice Requires="x14">
            <control shapeId="76091" r:id="rId72" name="チェック 315">
              <controlPr defaultSize="0" autoFill="0" autoLine="0" autoPict="0">
                <anchor moveWithCells="1">
                  <from xmlns:xdr="http://schemas.openxmlformats.org/drawingml/2006/spreadsheetDrawing">
                    <xdr:col>21</xdr:col>
                    <xdr:colOff>0</xdr:colOff>
                    <xdr:row>148</xdr:row>
                    <xdr:rowOff>67310</xdr:rowOff>
                  </from>
                  <to xmlns:xdr="http://schemas.openxmlformats.org/drawingml/2006/spreadsheetDrawing">
                    <xdr:col>22</xdr:col>
                    <xdr:colOff>57150</xdr:colOff>
                    <xdr:row>148</xdr:row>
                    <xdr:rowOff>295910</xdr:rowOff>
                  </to>
                </anchor>
              </controlPr>
            </control>
          </mc:Choice>
        </mc:AlternateContent>
        <mc:AlternateContent>
          <mc:Choice Requires="x14">
            <control shapeId="76092" r:id="rId73" name="チェック 316">
              <controlPr defaultSize="0" autoFill="0" autoLine="0" autoPict="0">
                <anchor moveWithCells="1">
                  <from xmlns:xdr="http://schemas.openxmlformats.org/drawingml/2006/spreadsheetDrawing">
                    <xdr:col>13</xdr:col>
                    <xdr:colOff>0</xdr:colOff>
                    <xdr:row>149</xdr:row>
                    <xdr:rowOff>66675</xdr:rowOff>
                  </from>
                  <to xmlns:xdr="http://schemas.openxmlformats.org/drawingml/2006/spreadsheetDrawing">
                    <xdr:col>14</xdr:col>
                    <xdr:colOff>57150</xdr:colOff>
                    <xdr:row>149</xdr:row>
                    <xdr:rowOff>286385</xdr:rowOff>
                  </to>
                </anchor>
              </controlPr>
            </control>
          </mc:Choice>
        </mc:AlternateContent>
        <mc:AlternateContent>
          <mc:Choice Requires="x14">
            <control shapeId="76093" r:id="rId74" name="チェック 317">
              <controlPr defaultSize="0" autoFill="0" autoLine="0" autoPict="0">
                <anchor moveWithCells="1">
                  <from xmlns:xdr="http://schemas.openxmlformats.org/drawingml/2006/spreadsheetDrawing">
                    <xdr:col>21</xdr:col>
                    <xdr:colOff>9525</xdr:colOff>
                    <xdr:row>149</xdr:row>
                    <xdr:rowOff>66675</xdr:rowOff>
                  </from>
                  <to xmlns:xdr="http://schemas.openxmlformats.org/drawingml/2006/spreadsheetDrawing">
                    <xdr:col>22</xdr:col>
                    <xdr:colOff>66675</xdr:colOff>
                    <xdr:row>149</xdr:row>
                    <xdr:rowOff>286385</xdr:rowOff>
                  </to>
                </anchor>
              </controlPr>
            </control>
          </mc:Choice>
        </mc:AlternateContent>
        <mc:AlternateContent>
          <mc:Choice Requires="x14">
            <control shapeId="76094" r:id="rId75" name="チェック 318">
              <controlPr defaultSize="0" autoFill="0" autoLine="0" autoPict="0">
                <anchor moveWithCells="1">
                  <from xmlns:xdr="http://schemas.openxmlformats.org/drawingml/2006/spreadsheetDrawing">
                    <xdr:col>27</xdr:col>
                    <xdr:colOff>0</xdr:colOff>
                    <xdr:row>149</xdr:row>
                    <xdr:rowOff>57785</xdr:rowOff>
                  </from>
                  <to xmlns:xdr="http://schemas.openxmlformats.org/drawingml/2006/spreadsheetDrawing">
                    <xdr:col>28</xdr:col>
                    <xdr:colOff>57150</xdr:colOff>
                    <xdr:row>149</xdr:row>
                    <xdr:rowOff>275590</xdr:rowOff>
                  </to>
                </anchor>
              </controlPr>
            </control>
          </mc:Choice>
        </mc:AlternateContent>
        <mc:AlternateContent>
          <mc:Choice Requires="x14">
            <control shapeId="76108" r:id="rId76" name="チェック 332">
              <controlPr defaultSize="0" autoFill="0" autoLine="0" autoPict="0">
                <anchor moveWithCells="1">
                  <from xmlns:xdr="http://schemas.openxmlformats.org/drawingml/2006/spreadsheetDrawing">
                    <xdr:col>19</xdr:col>
                    <xdr:colOff>180975</xdr:colOff>
                    <xdr:row>154</xdr:row>
                    <xdr:rowOff>190500</xdr:rowOff>
                  </from>
                  <to xmlns:xdr="http://schemas.openxmlformats.org/drawingml/2006/spreadsheetDrawing">
                    <xdr:col>21</xdr:col>
                    <xdr:colOff>38100</xdr:colOff>
                    <xdr:row>156</xdr:row>
                    <xdr:rowOff>29210</xdr:rowOff>
                  </to>
                </anchor>
              </controlPr>
            </control>
          </mc:Choice>
        </mc:AlternateContent>
        <mc:AlternateContent>
          <mc:Choice Requires="x14">
            <control shapeId="76109" r:id="rId77" name="チェック 333">
              <controlPr defaultSize="0" autoFill="0" autoLine="0" autoPict="0">
                <anchor moveWithCells="1">
                  <from xmlns:xdr="http://schemas.openxmlformats.org/drawingml/2006/spreadsheetDrawing">
                    <xdr:col>23</xdr:col>
                    <xdr:colOff>171450</xdr:colOff>
                    <xdr:row>154</xdr:row>
                    <xdr:rowOff>190500</xdr:rowOff>
                  </from>
                  <to xmlns:xdr="http://schemas.openxmlformats.org/drawingml/2006/spreadsheetDrawing">
                    <xdr:col>25</xdr:col>
                    <xdr:colOff>28575</xdr:colOff>
                    <xdr:row>156</xdr:row>
                    <xdr:rowOff>29210</xdr:rowOff>
                  </to>
                </anchor>
              </controlPr>
            </control>
          </mc:Choice>
        </mc:AlternateContent>
        <mc:AlternateContent>
          <mc:Choice Requires="x14">
            <control shapeId="76113" r:id="rId78" name="チェック 337">
              <controlPr defaultSize="0" autoFill="0" autoLine="0" autoPict="0">
                <anchor moveWithCells="1">
                  <from xmlns:xdr="http://schemas.openxmlformats.org/drawingml/2006/spreadsheetDrawing">
                    <xdr:col>0</xdr:col>
                    <xdr:colOff>0</xdr:colOff>
                    <xdr:row>198</xdr:row>
                    <xdr:rowOff>266065</xdr:rowOff>
                  </from>
                  <to xmlns:xdr="http://schemas.openxmlformats.org/drawingml/2006/spreadsheetDrawing">
                    <xdr:col>1</xdr:col>
                    <xdr:colOff>38100</xdr:colOff>
                    <xdr:row>200</xdr:row>
                    <xdr:rowOff>29210</xdr:rowOff>
                  </to>
                </anchor>
              </controlPr>
            </control>
          </mc:Choice>
        </mc:AlternateContent>
        <mc:AlternateContent>
          <mc:Choice Requires="x14">
            <control shapeId="76139" r:id="rId79" name="チェック 363">
              <controlPr defaultSize="0" autoFill="0" autoLine="0" autoPict="0">
                <anchor moveWithCells="1">
                  <from xmlns:xdr="http://schemas.openxmlformats.org/drawingml/2006/spreadsheetDrawing">
                    <xdr:col>0</xdr:col>
                    <xdr:colOff>85725</xdr:colOff>
                    <xdr:row>47</xdr:row>
                    <xdr:rowOff>27940</xdr:rowOff>
                  </from>
                  <to xmlns:xdr="http://schemas.openxmlformats.org/drawingml/2006/spreadsheetDrawing">
                    <xdr:col>1</xdr:col>
                    <xdr:colOff>133350</xdr:colOff>
                    <xdr:row>47</xdr:row>
                    <xdr:rowOff>305435</xdr:rowOff>
                  </to>
                </anchor>
              </controlPr>
            </control>
          </mc:Choice>
        </mc:AlternateContent>
        <mc:AlternateContent>
          <mc:Choice Requires="x14">
            <control shapeId="76144" r:id="rId80" name="チェック 368">
              <controlPr defaultSize="0" autoFill="0" autoLine="0" autoPict="0">
                <anchor moveWithCells="1">
                  <from xmlns:xdr="http://schemas.openxmlformats.org/drawingml/2006/spreadsheetDrawing">
                    <xdr:col>2</xdr:col>
                    <xdr:colOff>0</xdr:colOff>
                    <xdr:row>108</xdr:row>
                    <xdr:rowOff>0</xdr:rowOff>
                  </from>
                  <to xmlns:xdr="http://schemas.openxmlformats.org/drawingml/2006/spreadsheetDrawing">
                    <xdr:col>3</xdr:col>
                    <xdr:colOff>28575</xdr:colOff>
                    <xdr:row>109</xdr:row>
                    <xdr:rowOff>48260</xdr:rowOff>
                  </to>
                </anchor>
              </controlPr>
            </control>
          </mc:Choice>
        </mc:AlternateContent>
        <mc:AlternateContent>
          <mc:Choice Requires="x14">
            <control shapeId="76145" r:id="rId81" name="チェック 369">
              <controlPr defaultSize="0" autoFill="0" autoLine="0" autoPict="0">
                <anchor moveWithCells="1">
                  <from xmlns:xdr="http://schemas.openxmlformats.org/drawingml/2006/spreadsheetDrawing">
                    <xdr:col>2</xdr:col>
                    <xdr:colOff>0</xdr:colOff>
                    <xdr:row>109</xdr:row>
                    <xdr:rowOff>48260</xdr:rowOff>
                  </from>
                  <to xmlns:xdr="http://schemas.openxmlformats.org/drawingml/2006/spreadsheetDrawing">
                    <xdr:col>3</xdr:col>
                    <xdr:colOff>28575</xdr:colOff>
                    <xdr:row>109</xdr:row>
                    <xdr:rowOff>295910</xdr:rowOff>
                  </to>
                </anchor>
              </controlPr>
            </control>
          </mc:Choice>
        </mc:AlternateContent>
        <mc:AlternateContent>
          <mc:Choice Requires="x14">
            <control shapeId="76146" r:id="rId82" name="チェック 370">
              <controlPr defaultSize="0" autoFill="0" autoLine="0" autoPict="0">
                <anchor moveWithCells="1">
                  <from xmlns:xdr="http://schemas.openxmlformats.org/drawingml/2006/spreadsheetDrawing">
                    <xdr:col>2</xdr:col>
                    <xdr:colOff>0</xdr:colOff>
                    <xdr:row>109</xdr:row>
                    <xdr:rowOff>314960</xdr:rowOff>
                  </from>
                  <to xmlns:xdr="http://schemas.openxmlformats.org/drawingml/2006/spreadsheetDrawing">
                    <xdr:col>3</xdr:col>
                    <xdr:colOff>28575</xdr:colOff>
                    <xdr:row>111</xdr:row>
                    <xdr:rowOff>10160</xdr:rowOff>
                  </to>
                </anchor>
              </controlPr>
            </control>
          </mc:Choice>
        </mc:AlternateContent>
        <mc:AlternateContent>
          <mc:Choice Requires="x14">
            <control shapeId="76190" r:id="rId83" name="チェック 414">
              <controlPr defaultSize="0" autoFill="0" autoLine="0" autoPict="0">
                <anchor moveWithCells="1">
                  <from xmlns:xdr="http://schemas.openxmlformats.org/drawingml/2006/spreadsheetDrawing">
                    <xdr:col>2</xdr:col>
                    <xdr:colOff>0</xdr:colOff>
                    <xdr:row>107</xdr:row>
                    <xdr:rowOff>0</xdr:rowOff>
                  </from>
                  <to xmlns:xdr="http://schemas.openxmlformats.org/drawingml/2006/spreadsheetDrawing">
                    <xdr:col>3</xdr:col>
                    <xdr:colOff>28575</xdr:colOff>
                    <xdr:row>108</xdr:row>
                    <xdr:rowOff>47625</xdr:rowOff>
                  </to>
                </anchor>
              </controlPr>
            </control>
          </mc:Choice>
        </mc:AlternateContent>
        <mc:AlternateContent>
          <mc:Choice Requires="x14">
            <control shapeId="76218" r:id="rId84" name="チェック 442">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19" r:id="rId85" name="チェック 443">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0" r:id="rId86" name="チェック 444">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21" r:id="rId87" name="チェック 445">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22" r:id="rId88" name="チェック 446">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3" r:id="rId89" name="チェック 447">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72" r:id="rId90" name="チェック 496">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0"/>
  <sheetViews>
    <sheetView view="pageBreakPreview" zoomScale="70" zoomScaleNormal="85" zoomScaleSheetLayoutView="70" workbookViewId="0">
      <selection activeCell="AA12" sqref="AA12"/>
    </sheetView>
  </sheetViews>
  <sheetFormatPr defaultColWidth="2.5" defaultRowHeight="13.5"/>
  <cols>
    <col min="1" max="1" width="3.625" style="931" customWidth="1"/>
    <col min="2" max="11" width="2.625" style="931" customWidth="1"/>
    <col min="12" max="12" width="20.75" style="931" customWidth="1"/>
    <col min="13" max="13" width="11.25" style="931" customWidth="1"/>
    <col min="14" max="14" width="13.875" style="931" customWidth="1"/>
    <col min="15" max="16" width="31.25" style="931" customWidth="1"/>
    <col min="17" max="17" width="10.625" style="931" customWidth="1"/>
    <col min="18" max="20" width="10" style="931" customWidth="1"/>
    <col min="21" max="21" width="6.75" style="931" customWidth="1"/>
    <col min="22" max="22" width="4.25" style="931" customWidth="1"/>
    <col min="23" max="23" width="3.625" style="931" customWidth="1"/>
    <col min="24" max="24" width="3.125" style="931" customWidth="1"/>
    <col min="25" max="25" width="3.625" style="931" customWidth="1"/>
    <col min="26" max="26" width="7.875" style="931" customWidth="1"/>
    <col min="27" max="27" width="3.625" style="931" customWidth="1"/>
    <col min="28" max="28" width="3.125" style="931" customWidth="1"/>
    <col min="29" max="29" width="3.625" style="931" customWidth="1"/>
    <col min="30" max="30" width="3.125" style="931" customWidth="1"/>
    <col min="31" max="31" width="2.5" style="931"/>
    <col min="32" max="32" width="3.5" style="931" customWidth="1"/>
    <col min="33" max="33" width="5.5" style="931" customWidth="1"/>
    <col min="34" max="34" width="14.25" style="931" customWidth="1"/>
    <col min="35" max="35" width="5.75" style="931" customWidth="1"/>
    <col min="36" max="16384" width="2.5" style="931"/>
  </cols>
  <sheetData>
    <row r="1" spans="1:34" ht="21" customHeight="1">
      <c r="A1" s="932" t="s">
        <v>100</v>
      </c>
      <c r="B1" s="933"/>
      <c r="C1" s="933"/>
      <c r="D1" s="933"/>
      <c r="E1" s="933"/>
      <c r="F1" s="933"/>
      <c r="G1" s="942" t="s">
        <v>273</v>
      </c>
      <c r="H1" s="933"/>
      <c r="I1" s="933"/>
      <c r="J1" s="933"/>
      <c r="K1" s="933"/>
      <c r="L1" s="933"/>
      <c r="M1" s="933"/>
      <c r="N1" s="933"/>
      <c r="O1" s="933"/>
      <c r="P1" s="933"/>
      <c r="Q1" s="933"/>
      <c r="R1" s="933"/>
      <c r="S1" s="933"/>
      <c r="T1" s="933"/>
      <c r="U1" s="933"/>
      <c r="V1" s="933"/>
      <c r="W1" s="1007"/>
      <c r="X1" s="1007"/>
      <c r="Y1" s="1007"/>
      <c r="Z1" s="1007"/>
      <c r="AA1" s="1007"/>
      <c r="AB1" s="1007"/>
      <c r="AC1" s="1007"/>
      <c r="AD1" s="1007"/>
      <c r="AE1" s="1007"/>
      <c r="AF1" s="1007"/>
      <c r="AG1" s="1007"/>
      <c r="AH1" s="1007"/>
    </row>
    <row r="2" spans="1:34" ht="21" customHeight="1">
      <c r="A2" s="933"/>
      <c r="B2" s="942"/>
      <c r="C2" s="942"/>
      <c r="D2" s="942"/>
      <c r="E2" s="942"/>
      <c r="F2" s="942"/>
      <c r="G2" s="942"/>
      <c r="H2" s="942"/>
      <c r="I2" s="942"/>
      <c r="J2" s="942"/>
      <c r="K2" s="942"/>
      <c r="L2" s="942"/>
      <c r="M2" s="942"/>
      <c r="N2" s="942"/>
      <c r="O2" s="942"/>
      <c r="P2" s="942"/>
      <c r="Q2" s="942"/>
      <c r="R2" s="942"/>
      <c r="S2" s="942"/>
      <c r="T2" s="942"/>
      <c r="U2" s="942"/>
      <c r="V2" s="942"/>
      <c r="W2" s="1007"/>
      <c r="X2" s="1007"/>
      <c r="Y2" s="1007"/>
      <c r="Z2" s="1007"/>
      <c r="AA2" s="1017"/>
      <c r="AB2" s="1018"/>
      <c r="AC2" s="1018"/>
      <c r="AD2" s="1018"/>
      <c r="AE2" s="1018"/>
      <c r="AF2" s="1018"/>
      <c r="AG2" s="1018"/>
      <c r="AH2" s="1018"/>
    </row>
    <row r="3" spans="1:34" ht="27" customHeight="1">
      <c r="A3" s="934" t="s">
        <v>22</v>
      </c>
      <c r="B3" s="934"/>
      <c r="C3" s="948"/>
      <c r="D3" s="953" t="str">
        <f>IF(基本情報入力シート!M38="","",基本情報入力シート!M38)</f>
        <v/>
      </c>
      <c r="E3" s="955"/>
      <c r="F3" s="955"/>
      <c r="G3" s="955"/>
      <c r="H3" s="955"/>
      <c r="I3" s="955"/>
      <c r="J3" s="955"/>
      <c r="K3" s="955"/>
      <c r="L3" s="955"/>
      <c r="M3" s="955"/>
      <c r="N3" s="955"/>
      <c r="O3" s="968"/>
      <c r="P3" s="973"/>
      <c r="Q3" s="978"/>
      <c r="R3" s="978"/>
      <c r="S3" s="933"/>
      <c r="T3" s="933"/>
      <c r="U3" s="933"/>
      <c r="V3" s="978"/>
      <c r="W3" s="933"/>
      <c r="X3" s="933"/>
      <c r="Y3" s="933"/>
      <c r="Z3" s="933"/>
      <c r="AA3" s="933"/>
      <c r="AB3" s="933"/>
      <c r="AC3" s="933"/>
      <c r="AD3" s="933"/>
      <c r="AE3" s="933"/>
      <c r="AF3" s="933"/>
      <c r="AG3" s="933"/>
      <c r="AH3" s="933"/>
    </row>
    <row r="4" spans="1:34" ht="21" customHeight="1">
      <c r="A4" s="935"/>
      <c r="B4" s="935"/>
      <c r="C4" s="935"/>
      <c r="D4" s="954"/>
      <c r="E4" s="954"/>
      <c r="F4" s="954"/>
      <c r="G4" s="954"/>
      <c r="H4" s="954"/>
      <c r="I4" s="954"/>
      <c r="J4" s="954"/>
      <c r="K4" s="954"/>
      <c r="L4" s="954"/>
      <c r="M4" s="954"/>
      <c r="N4" s="954"/>
      <c r="O4" s="954"/>
      <c r="P4" s="954"/>
      <c r="Q4" s="978"/>
      <c r="R4" s="978"/>
      <c r="S4" s="933"/>
      <c r="T4" s="933"/>
      <c r="U4" s="933"/>
      <c r="V4" s="978"/>
      <c r="W4" s="933"/>
      <c r="X4" s="933"/>
      <c r="Y4" s="933"/>
      <c r="Z4" s="933"/>
      <c r="AA4" s="933"/>
      <c r="AB4" s="933"/>
      <c r="AC4" s="933"/>
      <c r="AD4" s="933"/>
      <c r="AE4" s="933"/>
      <c r="AF4" s="933"/>
      <c r="AG4" s="933"/>
      <c r="AH4" s="933"/>
    </row>
    <row r="5" spans="1:34" ht="27.75" customHeight="1">
      <c r="A5" s="936" t="s">
        <v>398</v>
      </c>
      <c r="B5" s="943"/>
      <c r="C5" s="943"/>
      <c r="D5" s="943"/>
      <c r="E5" s="943"/>
      <c r="F5" s="943"/>
      <c r="G5" s="943"/>
      <c r="H5" s="943"/>
      <c r="I5" s="943"/>
      <c r="J5" s="943"/>
      <c r="K5" s="943"/>
      <c r="L5" s="943"/>
      <c r="M5" s="943"/>
      <c r="N5" s="943"/>
      <c r="O5" s="969" t="str">
        <f>IF(SUM(AH11:AH110)=0,"",SUM(AH11:AH110))</f>
        <v/>
      </c>
      <c r="P5" s="954"/>
      <c r="Q5" s="978"/>
      <c r="R5" s="978"/>
      <c r="S5" s="933"/>
      <c r="T5" s="933"/>
      <c r="U5" s="933"/>
      <c r="V5" s="978"/>
      <c r="W5" s="933"/>
      <c r="X5" s="933"/>
      <c r="Y5" s="933"/>
      <c r="Z5" s="933"/>
      <c r="AA5" s="933"/>
      <c r="AB5" s="933"/>
      <c r="AC5" s="933"/>
      <c r="AD5" s="933"/>
      <c r="AE5" s="933"/>
      <c r="AF5" s="933"/>
      <c r="AG5" s="933"/>
      <c r="AH5" s="933"/>
    </row>
    <row r="6" spans="1:34" ht="21" customHeight="1">
      <c r="A6" s="933"/>
      <c r="B6" s="933"/>
      <c r="C6" s="933"/>
      <c r="D6" s="933"/>
      <c r="E6" s="933"/>
      <c r="F6" s="933"/>
      <c r="G6" s="933"/>
      <c r="H6" s="933"/>
      <c r="I6" s="933"/>
      <c r="J6" s="933"/>
      <c r="K6" s="933"/>
      <c r="L6" s="933"/>
      <c r="M6" s="933"/>
      <c r="N6" s="933"/>
      <c r="O6" s="933"/>
      <c r="P6" s="933"/>
      <c r="Q6" s="979"/>
      <c r="R6" s="979"/>
      <c r="S6" s="933"/>
      <c r="T6" s="933"/>
      <c r="U6" s="933"/>
      <c r="V6" s="933"/>
      <c r="W6" s="933"/>
      <c r="X6" s="933"/>
      <c r="Y6" s="933"/>
      <c r="Z6" s="933"/>
      <c r="AA6" s="933"/>
      <c r="AB6" s="933"/>
      <c r="AC6" s="933"/>
      <c r="AD6" s="933"/>
      <c r="AE6" s="933"/>
      <c r="AF6" s="933"/>
      <c r="AG6" s="933"/>
      <c r="AH6" s="1027"/>
    </row>
    <row r="7" spans="1:34" ht="18" customHeight="1">
      <c r="A7" s="937"/>
      <c r="B7" s="944" t="s">
        <v>4</v>
      </c>
      <c r="C7" s="949"/>
      <c r="D7" s="949"/>
      <c r="E7" s="949"/>
      <c r="F7" s="949"/>
      <c r="G7" s="949"/>
      <c r="H7" s="949"/>
      <c r="I7" s="949"/>
      <c r="J7" s="949"/>
      <c r="K7" s="956"/>
      <c r="L7" s="960" t="s">
        <v>135</v>
      </c>
      <c r="M7" s="964"/>
      <c r="N7" s="966"/>
      <c r="O7" s="970" t="s">
        <v>146</v>
      </c>
      <c r="P7" s="974" t="s">
        <v>93</v>
      </c>
      <c r="Q7" s="980" t="s">
        <v>278</v>
      </c>
      <c r="R7" s="984" t="s">
        <v>281</v>
      </c>
      <c r="S7" s="988" t="s">
        <v>214</v>
      </c>
      <c r="T7" s="993"/>
      <c r="U7" s="993"/>
      <c r="V7" s="993"/>
      <c r="W7" s="993"/>
      <c r="X7" s="993"/>
      <c r="Y7" s="993"/>
      <c r="Z7" s="993"/>
      <c r="AA7" s="993"/>
      <c r="AB7" s="993"/>
      <c r="AC7" s="993"/>
      <c r="AD7" s="993"/>
      <c r="AE7" s="993"/>
      <c r="AF7" s="993"/>
      <c r="AG7" s="993"/>
      <c r="AH7" s="1028"/>
    </row>
    <row r="8" spans="1:34" ht="13.5" customHeight="1">
      <c r="A8" s="938"/>
      <c r="B8" s="945"/>
      <c r="C8" s="950"/>
      <c r="D8" s="950"/>
      <c r="E8" s="950"/>
      <c r="F8" s="950"/>
      <c r="G8" s="950"/>
      <c r="H8" s="950"/>
      <c r="I8" s="950"/>
      <c r="J8" s="950"/>
      <c r="K8" s="957"/>
      <c r="L8" s="961"/>
      <c r="M8" s="965"/>
      <c r="N8" s="967"/>
      <c r="O8" s="971"/>
      <c r="P8" s="975"/>
      <c r="Q8" s="981"/>
      <c r="R8" s="985"/>
      <c r="S8" s="989" t="s">
        <v>38</v>
      </c>
      <c r="T8" s="994" t="s">
        <v>248</v>
      </c>
      <c r="U8" s="982" t="s">
        <v>395</v>
      </c>
      <c r="V8" s="1002" t="s">
        <v>287</v>
      </c>
      <c r="W8" s="1008"/>
      <c r="X8" s="1008"/>
      <c r="Y8" s="1008"/>
      <c r="Z8" s="1008"/>
      <c r="AA8" s="1008"/>
      <c r="AB8" s="1008"/>
      <c r="AC8" s="1008"/>
      <c r="AD8" s="1008"/>
      <c r="AE8" s="1008"/>
      <c r="AF8" s="1008"/>
      <c r="AG8" s="1023"/>
      <c r="AH8" s="985" t="s">
        <v>365</v>
      </c>
    </row>
    <row r="9" spans="1:34" ht="112.5" customHeight="1">
      <c r="A9" s="938"/>
      <c r="B9" s="945"/>
      <c r="C9" s="950"/>
      <c r="D9" s="950"/>
      <c r="E9" s="950"/>
      <c r="F9" s="950"/>
      <c r="G9" s="950"/>
      <c r="H9" s="950"/>
      <c r="I9" s="950"/>
      <c r="J9" s="950"/>
      <c r="K9" s="957"/>
      <c r="L9" s="961"/>
      <c r="M9" s="961" t="s">
        <v>177</v>
      </c>
      <c r="N9" s="961" t="s">
        <v>178</v>
      </c>
      <c r="O9" s="971"/>
      <c r="P9" s="975"/>
      <c r="Q9" s="981"/>
      <c r="R9" s="985"/>
      <c r="S9" s="989"/>
      <c r="T9" s="995"/>
      <c r="U9" s="998"/>
      <c r="V9" s="1003"/>
      <c r="W9" s="1009"/>
      <c r="X9" s="1009"/>
      <c r="Y9" s="1009"/>
      <c r="Z9" s="1009"/>
      <c r="AA9" s="1009"/>
      <c r="AB9" s="1009"/>
      <c r="AC9" s="1009"/>
      <c r="AD9" s="1009"/>
      <c r="AE9" s="1009"/>
      <c r="AF9" s="1009"/>
      <c r="AG9" s="1024"/>
      <c r="AH9" s="985"/>
    </row>
    <row r="10" spans="1:34" ht="14.25">
      <c r="A10" s="939"/>
      <c r="B10" s="946"/>
      <c r="C10" s="951"/>
      <c r="D10" s="951"/>
      <c r="E10" s="951"/>
      <c r="F10" s="951"/>
      <c r="G10" s="951"/>
      <c r="H10" s="951"/>
      <c r="I10" s="951"/>
      <c r="J10" s="951"/>
      <c r="K10" s="958"/>
      <c r="L10" s="962"/>
      <c r="M10" s="962"/>
      <c r="N10" s="962"/>
      <c r="O10" s="972"/>
      <c r="P10" s="976"/>
      <c r="Q10" s="982"/>
      <c r="R10" s="986"/>
      <c r="S10" s="990"/>
      <c r="T10" s="994"/>
      <c r="U10" s="999"/>
      <c r="V10" s="1004"/>
      <c r="W10" s="1010"/>
      <c r="X10" s="1010"/>
      <c r="Y10" s="1010"/>
      <c r="Z10" s="1010"/>
      <c r="AA10" s="1010"/>
      <c r="AB10" s="1010"/>
      <c r="AC10" s="1010"/>
      <c r="AD10" s="1010"/>
      <c r="AE10" s="1010"/>
      <c r="AF10" s="1010"/>
      <c r="AG10" s="1010"/>
      <c r="AH10" s="986"/>
    </row>
    <row r="11" spans="1:34" ht="36.75" customHeight="1">
      <c r="A11" s="940">
        <v>1</v>
      </c>
      <c r="B11" s="947" t="str">
        <f>IF(基本情報入力シート!C54="","",基本情報入力シート!C54)</f>
        <v/>
      </c>
      <c r="C11" s="952"/>
      <c r="D11" s="952"/>
      <c r="E11" s="952"/>
      <c r="F11" s="952"/>
      <c r="G11" s="952"/>
      <c r="H11" s="952"/>
      <c r="I11" s="952"/>
      <c r="J11" s="952"/>
      <c r="K11" s="959"/>
      <c r="L11" s="963" t="str">
        <f>IF(基本情報入力シート!M54="","",基本情報入力シート!M54)</f>
        <v/>
      </c>
      <c r="M11" s="963" t="str">
        <f>IF(基本情報入力シート!R54="","",基本情報入力シート!R54)</f>
        <v/>
      </c>
      <c r="N11" s="963" t="str">
        <f>IF(基本情報入力シート!W54="","",基本情報入力シート!W54)</f>
        <v/>
      </c>
      <c r="O11" s="940" t="str">
        <f>IF(基本情報入力シート!X54="","",基本情報入力シート!X54)</f>
        <v/>
      </c>
      <c r="P11" s="977" t="str">
        <f>IF(基本情報入力シート!Y54="","",基本情報入力シート!Y54)</f>
        <v/>
      </c>
      <c r="Q11" s="983" t="str">
        <f>IF(基本情報入力シート!Z54="","",基本情報入力シート!Z54)</f>
        <v/>
      </c>
      <c r="R11" s="987" t="str">
        <f>IF(基本情報入力シート!AA54="","",基本情報入力シート!AA54)</f>
        <v/>
      </c>
      <c r="S11" s="991"/>
      <c r="T11" s="996"/>
      <c r="U11" s="1000" t="str">
        <f>IF(P11="","",VLOOKUP(P11,'【参考】数式用'!$A$5:$I$28,MATCH(T11,'【参考】数式用'!$C$4:$G$4,0)+2,0))</f>
        <v/>
      </c>
      <c r="V11" s="1005" t="s">
        <v>57</v>
      </c>
      <c r="W11" s="1011"/>
      <c r="X11" s="1013" t="s">
        <v>31</v>
      </c>
      <c r="Y11" s="1011"/>
      <c r="Z11" s="1015" t="s">
        <v>105</v>
      </c>
      <c r="AA11" s="1011"/>
      <c r="AB11" s="1013" t="s">
        <v>31</v>
      </c>
      <c r="AC11" s="1011"/>
      <c r="AD11" s="1013" t="s">
        <v>11</v>
      </c>
      <c r="AE11" s="1019" t="s">
        <v>68</v>
      </c>
      <c r="AF11" s="1021" t="str">
        <f t="shared" ref="AF11:AF74" si="0">IF(W11&gt;=1,(AA11*12+AC11)-(W11*12+Y11)+1,"")</f>
        <v/>
      </c>
      <c r="AG11" s="1013" t="s">
        <v>8</v>
      </c>
      <c r="AH11" s="1029" t="str">
        <f t="shared" ref="AH11:AH74" si="1">IFERROR(ROUNDDOWN(ROUND(Q11*U11,0)*R11,0)*AF11,"")</f>
        <v/>
      </c>
    </row>
    <row r="12" spans="1:34" ht="36.75" customHeight="1">
      <c r="A12" s="940">
        <f t="shared" ref="A12:A75" si="2">A11+1</f>
        <v>2</v>
      </c>
      <c r="B12" s="947" t="str">
        <f>IF(基本情報入力シート!C55="","",基本情報入力シート!C55)</f>
        <v/>
      </c>
      <c r="C12" s="952"/>
      <c r="D12" s="952"/>
      <c r="E12" s="952"/>
      <c r="F12" s="952"/>
      <c r="G12" s="952"/>
      <c r="H12" s="952"/>
      <c r="I12" s="952"/>
      <c r="J12" s="952"/>
      <c r="K12" s="959"/>
      <c r="L12" s="963" t="str">
        <f>IF(基本情報入力シート!M55="","",基本情報入力シート!M55)</f>
        <v/>
      </c>
      <c r="M12" s="963" t="str">
        <f>IF(基本情報入力シート!R55="","",基本情報入力シート!R55)</f>
        <v/>
      </c>
      <c r="N12" s="963" t="str">
        <f>IF(基本情報入力シート!W55="","",基本情報入力シート!W55)</f>
        <v/>
      </c>
      <c r="O12" s="940" t="str">
        <f>IF(基本情報入力シート!X55="","",基本情報入力シート!X55)</f>
        <v/>
      </c>
      <c r="P12" s="977" t="str">
        <f>IF(基本情報入力シート!Y55="","",基本情報入力シート!Y55)</f>
        <v/>
      </c>
      <c r="Q12" s="983" t="str">
        <f>IF(基本情報入力シート!Z55="","",基本情報入力シート!Z55)</f>
        <v/>
      </c>
      <c r="R12" s="987" t="str">
        <f>IF(基本情報入力シート!AA55="","",基本情報入力シート!AA55)</f>
        <v/>
      </c>
      <c r="S12" s="991"/>
      <c r="T12" s="996"/>
      <c r="U12" s="1000" t="str">
        <f>IF(P12="","",VLOOKUP(P12,'【参考】数式用'!$A$5:$I$28,MATCH(T12,'【参考】数式用'!$C$4:$G$4,0)+2,0))</f>
        <v/>
      </c>
      <c r="V12" s="1005" t="s">
        <v>57</v>
      </c>
      <c r="W12" s="1011"/>
      <c r="X12" s="1013" t="s">
        <v>31</v>
      </c>
      <c r="Y12" s="1011"/>
      <c r="Z12" s="1015" t="s">
        <v>105</v>
      </c>
      <c r="AA12" s="1011"/>
      <c r="AB12" s="1013" t="s">
        <v>31</v>
      </c>
      <c r="AC12" s="1011"/>
      <c r="AD12" s="1013" t="s">
        <v>11</v>
      </c>
      <c r="AE12" s="1019" t="s">
        <v>68</v>
      </c>
      <c r="AF12" s="1021" t="str">
        <f t="shared" si="0"/>
        <v/>
      </c>
      <c r="AG12" s="1013" t="s">
        <v>8</v>
      </c>
      <c r="AH12" s="1029" t="str">
        <f t="shared" si="1"/>
        <v/>
      </c>
    </row>
    <row r="13" spans="1:34" ht="36.75" customHeight="1">
      <c r="A13" s="940">
        <f t="shared" si="2"/>
        <v>3</v>
      </c>
      <c r="B13" s="947" t="str">
        <f>IF(基本情報入力シート!C56="","",基本情報入力シート!C56)</f>
        <v/>
      </c>
      <c r="C13" s="952"/>
      <c r="D13" s="952"/>
      <c r="E13" s="952"/>
      <c r="F13" s="952"/>
      <c r="G13" s="952"/>
      <c r="H13" s="952"/>
      <c r="I13" s="952"/>
      <c r="J13" s="952"/>
      <c r="K13" s="959"/>
      <c r="L13" s="963" t="str">
        <f>IF(基本情報入力シート!M56="","",基本情報入力シート!M56)</f>
        <v/>
      </c>
      <c r="M13" s="963" t="str">
        <f>IF(基本情報入力シート!R56="","",基本情報入力シート!R56)</f>
        <v/>
      </c>
      <c r="N13" s="963" t="str">
        <f>IF(基本情報入力シート!W56="","",基本情報入力シート!W56)</f>
        <v/>
      </c>
      <c r="O13" s="940" t="str">
        <f>IF(基本情報入力シート!X56="","",基本情報入力シート!X56)</f>
        <v/>
      </c>
      <c r="P13" s="977" t="str">
        <f>IF(基本情報入力シート!Y56="","",基本情報入力シート!Y56)</f>
        <v/>
      </c>
      <c r="Q13" s="983" t="str">
        <f>IF(基本情報入力シート!Z56="","",基本情報入力シート!Z56)</f>
        <v/>
      </c>
      <c r="R13" s="987" t="str">
        <f>IF(基本情報入力シート!AA56="","",基本情報入力シート!AA56)</f>
        <v/>
      </c>
      <c r="S13" s="991"/>
      <c r="T13" s="996"/>
      <c r="U13" s="1000" t="str">
        <f>IF(P13="","",VLOOKUP(P13,'【参考】数式用'!$A$5:$I$28,MATCH(T13,'【参考】数式用'!$C$4:$G$4,0)+2,0))</f>
        <v/>
      </c>
      <c r="V13" s="1005" t="s">
        <v>57</v>
      </c>
      <c r="W13" s="1011"/>
      <c r="X13" s="1013" t="s">
        <v>31</v>
      </c>
      <c r="Y13" s="1011"/>
      <c r="Z13" s="1015" t="s">
        <v>105</v>
      </c>
      <c r="AA13" s="1011"/>
      <c r="AB13" s="1013" t="s">
        <v>31</v>
      </c>
      <c r="AC13" s="1011"/>
      <c r="AD13" s="1013" t="s">
        <v>11</v>
      </c>
      <c r="AE13" s="1019" t="s">
        <v>68</v>
      </c>
      <c r="AF13" s="1021" t="str">
        <f t="shared" si="0"/>
        <v/>
      </c>
      <c r="AG13" s="1013" t="s">
        <v>8</v>
      </c>
      <c r="AH13" s="1029" t="str">
        <f t="shared" si="1"/>
        <v/>
      </c>
    </row>
    <row r="14" spans="1:34" ht="36.75" customHeight="1">
      <c r="A14" s="940">
        <f t="shared" si="2"/>
        <v>4</v>
      </c>
      <c r="B14" s="947" t="str">
        <f>IF(基本情報入力シート!C57="","",基本情報入力シート!C57)</f>
        <v/>
      </c>
      <c r="C14" s="952"/>
      <c r="D14" s="952"/>
      <c r="E14" s="952"/>
      <c r="F14" s="952"/>
      <c r="G14" s="952"/>
      <c r="H14" s="952"/>
      <c r="I14" s="952"/>
      <c r="J14" s="952"/>
      <c r="K14" s="959"/>
      <c r="L14" s="963" t="str">
        <f>IF(基本情報入力シート!M57="","",基本情報入力シート!M57)</f>
        <v/>
      </c>
      <c r="M14" s="963" t="str">
        <f>IF(基本情報入力シート!R57="","",基本情報入力シート!R57)</f>
        <v/>
      </c>
      <c r="N14" s="963" t="str">
        <f>IF(基本情報入力シート!W57="","",基本情報入力シート!W57)</f>
        <v/>
      </c>
      <c r="O14" s="940" t="str">
        <f>IF(基本情報入力シート!X57="","",基本情報入力シート!X57)</f>
        <v/>
      </c>
      <c r="P14" s="977" t="str">
        <f>IF(基本情報入力シート!Y57="","",基本情報入力シート!Y57)</f>
        <v/>
      </c>
      <c r="Q14" s="983" t="str">
        <f>IF(基本情報入力シート!Z57="","",基本情報入力シート!Z57)</f>
        <v/>
      </c>
      <c r="R14" s="987" t="str">
        <f>IF(基本情報入力シート!AA57="","",基本情報入力シート!AA57)</f>
        <v/>
      </c>
      <c r="S14" s="991"/>
      <c r="T14" s="996"/>
      <c r="U14" s="1000" t="str">
        <f>IF(P14="","",VLOOKUP(P14,'【参考】数式用'!$A$5:$I$28,MATCH(T14,'【参考】数式用'!$C$4:$G$4,0)+2,0))</f>
        <v/>
      </c>
      <c r="V14" s="1005" t="s">
        <v>57</v>
      </c>
      <c r="W14" s="1011"/>
      <c r="X14" s="1013" t="s">
        <v>31</v>
      </c>
      <c r="Y14" s="1011"/>
      <c r="Z14" s="1015" t="s">
        <v>105</v>
      </c>
      <c r="AA14" s="1011"/>
      <c r="AB14" s="1013" t="s">
        <v>31</v>
      </c>
      <c r="AC14" s="1011"/>
      <c r="AD14" s="1013" t="s">
        <v>11</v>
      </c>
      <c r="AE14" s="1019" t="s">
        <v>68</v>
      </c>
      <c r="AF14" s="1021" t="str">
        <f t="shared" si="0"/>
        <v/>
      </c>
      <c r="AG14" s="1013" t="s">
        <v>8</v>
      </c>
      <c r="AH14" s="1029" t="str">
        <f t="shared" si="1"/>
        <v/>
      </c>
    </row>
    <row r="15" spans="1:34" ht="36.75" customHeight="1">
      <c r="A15" s="940">
        <f t="shared" si="2"/>
        <v>5</v>
      </c>
      <c r="B15" s="947" t="str">
        <f>IF(基本情報入力シート!C58="","",基本情報入力シート!C58)</f>
        <v/>
      </c>
      <c r="C15" s="952"/>
      <c r="D15" s="952"/>
      <c r="E15" s="952"/>
      <c r="F15" s="952"/>
      <c r="G15" s="952"/>
      <c r="H15" s="952"/>
      <c r="I15" s="952"/>
      <c r="J15" s="952"/>
      <c r="K15" s="959"/>
      <c r="L15" s="963" t="str">
        <f>IF(基本情報入力シート!M58="","",基本情報入力シート!M58)</f>
        <v/>
      </c>
      <c r="M15" s="963" t="str">
        <f>IF(基本情報入力シート!R58="","",基本情報入力シート!R58)</f>
        <v/>
      </c>
      <c r="N15" s="963" t="str">
        <f>IF(基本情報入力シート!W58="","",基本情報入力シート!W58)</f>
        <v/>
      </c>
      <c r="O15" s="940" t="str">
        <f>IF(基本情報入力シート!X58="","",基本情報入力シート!X58)</f>
        <v/>
      </c>
      <c r="P15" s="977" t="str">
        <f>IF(基本情報入力シート!Y58="","",基本情報入力シート!Y58)</f>
        <v/>
      </c>
      <c r="Q15" s="983" t="str">
        <f>IF(基本情報入力シート!Z58="","",基本情報入力シート!Z58)</f>
        <v/>
      </c>
      <c r="R15" s="987" t="str">
        <f>IF(基本情報入力シート!AA58="","",基本情報入力シート!AA58)</f>
        <v/>
      </c>
      <c r="S15" s="991"/>
      <c r="T15" s="996"/>
      <c r="U15" s="1000" t="str">
        <f>IF(P15="","",VLOOKUP(P15,'【参考】数式用'!$A$5:$I$28,MATCH(T15,'【参考】数式用'!$C$4:$G$4,0)+2,0))</f>
        <v/>
      </c>
      <c r="V15" s="1005" t="s">
        <v>57</v>
      </c>
      <c r="W15" s="1011"/>
      <c r="X15" s="1013" t="s">
        <v>31</v>
      </c>
      <c r="Y15" s="1011"/>
      <c r="Z15" s="1015" t="s">
        <v>105</v>
      </c>
      <c r="AA15" s="1011"/>
      <c r="AB15" s="1013" t="s">
        <v>31</v>
      </c>
      <c r="AC15" s="1011"/>
      <c r="AD15" s="1013" t="s">
        <v>11</v>
      </c>
      <c r="AE15" s="1019" t="s">
        <v>68</v>
      </c>
      <c r="AF15" s="1021" t="str">
        <f t="shared" si="0"/>
        <v/>
      </c>
      <c r="AG15" s="1013" t="s">
        <v>8</v>
      </c>
      <c r="AH15" s="1029" t="str">
        <f t="shared" si="1"/>
        <v/>
      </c>
    </row>
    <row r="16" spans="1:34" ht="36.75" customHeight="1">
      <c r="A16" s="940">
        <f t="shared" si="2"/>
        <v>6</v>
      </c>
      <c r="B16" s="947" t="str">
        <f>IF(基本情報入力シート!C59="","",基本情報入力シート!C59)</f>
        <v/>
      </c>
      <c r="C16" s="952"/>
      <c r="D16" s="952"/>
      <c r="E16" s="952"/>
      <c r="F16" s="952"/>
      <c r="G16" s="952"/>
      <c r="H16" s="952"/>
      <c r="I16" s="952"/>
      <c r="J16" s="952"/>
      <c r="K16" s="959"/>
      <c r="L16" s="963" t="str">
        <f>IF(基本情報入力シート!M59="","",基本情報入力シート!M59)</f>
        <v/>
      </c>
      <c r="M16" s="963" t="str">
        <f>IF(基本情報入力シート!R59="","",基本情報入力シート!R59)</f>
        <v/>
      </c>
      <c r="N16" s="963" t="str">
        <f>IF(基本情報入力シート!W59="","",基本情報入力シート!W59)</f>
        <v/>
      </c>
      <c r="O16" s="940" t="str">
        <f>IF(基本情報入力シート!X59="","",基本情報入力シート!X59)</f>
        <v/>
      </c>
      <c r="P16" s="977" t="str">
        <f>IF(基本情報入力シート!Y59="","",基本情報入力シート!Y59)</f>
        <v/>
      </c>
      <c r="Q16" s="983" t="str">
        <f>IF(基本情報入力シート!Z59="","",基本情報入力シート!Z59)</f>
        <v/>
      </c>
      <c r="R16" s="987" t="str">
        <f>IF(基本情報入力シート!AA59="","",基本情報入力シート!AA59)</f>
        <v/>
      </c>
      <c r="S16" s="991"/>
      <c r="T16" s="996"/>
      <c r="U16" s="1000" t="str">
        <f>IF(P16="","",VLOOKUP(P16,'【参考】数式用'!$A$5:$I$28,MATCH(T16,'【参考】数式用'!$C$4:$G$4,0)+2,0))</f>
        <v/>
      </c>
      <c r="V16" s="1005" t="s">
        <v>171</v>
      </c>
      <c r="W16" s="1011"/>
      <c r="X16" s="1013" t="s">
        <v>31</v>
      </c>
      <c r="Y16" s="1011"/>
      <c r="Z16" s="1015" t="s">
        <v>164</v>
      </c>
      <c r="AA16" s="1011"/>
      <c r="AB16" s="1013" t="s">
        <v>31</v>
      </c>
      <c r="AC16" s="1011"/>
      <c r="AD16" s="1013" t="s">
        <v>39</v>
      </c>
      <c r="AE16" s="1019" t="s">
        <v>68</v>
      </c>
      <c r="AF16" s="1021" t="str">
        <f t="shared" si="0"/>
        <v/>
      </c>
      <c r="AG16" s="1013" t="s">
        <v>173</v>
      </c>
      <c r="AH16" s="1029" t="str">
        <f t="shared" si="1"/>
        <v/>
      </c>
    </row>
    <row r="17" spans="1:34" ht="36.75" customHeight="1">
      <c r="A17" s="940">
        <f t="shared" si="2"/>
        <v>7</v>
      </c>
      <c r="B17" s="947" t="str">
        <f>IF(基本情報入力シート!C60="","",基本情報入力シート!C60)</f>
        <v/>
      </c>
      <c r="C17" s="952"/>
      <c r="D17" s="952"/>
      <c r="E17" s="952"/>
      <c r="F17" s="952"/>
      <c r="G17" s="952"/>
      <c r="H17" s="952"/>
      <c r="I17" s="952"/>
      <c r="J17" s="952"/>
      <c r="K17" s="959"/>
      <c r="L17" s="963" t="str">
        <f>IF(基本情報入力シート!M60="","",基本情報入力シート!M60)</f>
        <v/>
      </c>
      <c r="M17" s="963" t="str">
        <f>IF(基本情報入力シート!R60="","",基本情報入力シート!R60)</f>
        <v/>
      </c>
      <c r="N17" s="963" t="str">
        <f>IF(基本情報入力シート!W60="","",基本情報入力シート!W60)</f>
        <v/>
      </c>
      <c r="O17" s="940" t="str">
        <f>IF(基本情報入力シート!X60="","",基本情報入力シート!X60)</f>
        <v/>
      </c>
      <c r="P17" s="977" t="str">
        <f>IF(基本情報入力シート!Y60="","",基本情報入力シート!Y60)</f>
        <v/>
      </c>
      <c r="Q17" s="983" t="str">
        <f>IF(基本情報入力シート!Z60="","",基本情報入力シート!Z60)</f>
        <v/>
      </c>
      <c r="R17" s="987" t="str">
        <f>IF(基本情報入力シート!AA60="","",基本情報入力シート!AA60)</f>
        <v/>
      </c>
      <c r="S17" s="991"/>
      <c r="T17" s="996"/>
      <c r="U17" s="1000" t="str">
        <f>IF(P17="","",VLOOKUP(P17,'【参考】数式用'!$A$5:$I$28,MATCH(T17,'【参考】数式用'!$C$4:$G$4,0)+2,0))</f>
        <v/>
      </c>
      <c r="V17" s="1005" t="s">
        <v>171</v>
      </c>
      <c r="W17" s="1011"/>
      <c r="X17" s="1013" t="s">
        <v>31</v>
      </c>
      <c r="Y17" s="1011"/>
      <c r="Z17" s="1015" t="s">
        <v>164</v>
      </c>
      <c r="AA17" s="1011"/>
      <c r="AB17" s="1013" t="s">
        <v>31</v>
      </c>
      <c r="AC17" s="1011"/>
      <c r="AD17" s="1013" t="s">
        <v>39</v>
      </c>
      <c r="AE17" s="1019" t="s">
        <v>68</v>
      </c>
      <c r="AF17" s="1021" t="str">
        <f t="shared" si="0"/>
        <v/>
      </c>
      <c r="AG17" s="1013" t="s">
        <v>173</v>
      </c>
      <c r="AH17" s="1029" t="str">
        <f t="shared" si="1"/>
        <v/>
      </c>
    </row>
    <row r="18" spans="1:34" ht="36.75" customHeight="1">
      <c r="A18" s="940">
        <f t="shared" si="2"/>
        <v>8</v>
      </c>
      <c r="B18" s="947" t="str">
        <f>IF(基本情報入力シート!C61="","",基本情報入力シート!C61)</f>
        <v/>
      </c>
      <c r="C18" s="952"/>
      <c r="D18" s="952"/>
      <c r="E18" s="952"/>
      <c r="F18" s="952"/>
      <c r="G18" s="952"/>
      <c r="H18" s="952"/>
      <c r="I18" s="952"/>
      <c r="J18" s="952"/>
      <c r="K18" s="959"/>
      <c r="L18" s="963" t="str">
        <f>IF(基本情報入力シート!M61="","",基本情報入力シート!M61)</f>
        <v/>
      </c>
      <c r="M18" s="963" t="str">
        <f>IF(基本情報入力シート!R61="","",基本情報入力シート!R61)</f>
        <v/>
      </c>
      <c r="N18" s="963" t="str">
        <f>IF(基本情報入力シート!W61="","",基本情報入力シート!W61)</f>
        <v/>
      </c>
      <c r="O18" s="940" t="str">
        <f>IF(基本情報入力シート!X61="","",基本情報入力シート!X61)</f>
        <v/>
      </c>
      <c r="P18" s="977" t="str">
        <f>IF(基本情報入力シート!Y61="","",基本情報入力シート!Y61)</f>
        <v/>
      </c>
      <c r="Q18" s="983" t="str">
        <f>IF(基本情報入力シート!Z61="","",基本情報入力シート!Z61)</f>
        <v/>
      </c>
      <c r="R18" s="987" t="str">
        <f>IF(基本情報入力シート!AA61="","",基本情報入力シート!AA61)</f>
        <v/>
      </c>
      <c r="S18" s="991"/>
      <c r="T18" s="996"/>
      <c r="U18" s="1000" t="str">
        <f>IF(P18="","",VLOOKUP(P18,'【参考】数式用'!$A$5:$I$28,MATCH(T18,'【参考】数式用'!$C$4:$G$4,0)+2,0))</f>
        <v/>
      </c>
      <c r="V18" s="1005" t="s">
        <v>171</v>
      </c>
      <c r="W18" s="1011"/>
      <c r="X18" s="1013" t="s">
        <v>31</v>
      </c>
      <c r="Y18" s="1011"/>
      <c r="Z18" s="1015" t="s">
        <v>164</v>
      </c>
      <c r="AA18" s="1011"/>
      <c r="AB18" s="1013" t="s">
        <v>31</v>
      </c>
      <c r="AC18" s="1011"/>
      <c r="AD18" s="1013" t="s">
        <v>39</v>
      </c>
      <c r="AE18" s="1019" t="s">
        <v>68</v>
      </c>
      <c r="AF18" s="1021" t="str">
        <f t="shared" si="0"/>
        <v/>
      </c>
      <c r="AG18" s="1013" t="s">
        <v>173</v>
      </c>
      <c r="AH18" s="1029" t="str">
        <f t="shared" si="1"/>
        <v/>
      </c>
    </row>
    <row r="19" spans="1:34" ht="36.75" customHeight="1">
      <c r="A19" s="940">
        <f t="shared" si="2"/>
        <v>9</v>
      </c>
      <c r="B19" s="947" t="str">
        <f>IF(基本情報入力シート!C62="","",基本情報入力シート!C62)</f>
        <v/>
      </c>
      <c r="C19" s="952"/>
      <c r="D19" s="952"/>
      <c r="E19" s="952"/>
      <c r="F19" s="952"/>
      <c r="G19" s="952"/>
      <c r="H19" s="952"/>
      <c r="I19" s="952"/>
      <c r="J19" s="952"/>
      <c r="K19" s="959"/>
      <c r="L19" s="963" t="str">
        <f>IF(基本情報入力シート!M62="","",基本情報入力シート!M62)</f>
        <v/>
      </c>
      <c r="M19" s="963" t="str">
        <f>IF(基本情報入力シート!R62="","",基本情報入力シート!R62)</f>
        <v/>
      </c>
      <c r="N19" s="963" t="str">
        <f>IF(基本情報入力シート!W62="","",基本情報入力シート!W62)</f>
        <v/>
      </c>
      <c r="O19" s="940" t="str">
        <f>IF(基本情報入力シート!X62="","",基本情報入力シート!X62)</f>
        <v/>
      </c>
      <c r="P19" s="977" t="str">
        <f>IF(基本情報入力シート!Y62="","",基本情報入力シート!Y62)</f>
        <v/>
      </c>
      <c r="Q19" s="983" t="str">
        <f>IF(基本情報入力シート!Z62="","",基本情報入力シート!Z62)</f>
        <v/>
      </c>
      <c r="R19" s="987" t="str">
        <f>IF(基本情報入力シート!AA62="","",基本情報入力シート!AA62)</f>
        <v/>
      </c>
      <c r="S19" s="991"/>
      <c r="T19" s="996"/>
      <c r="U19" s="1000" t="str">
        <f>IF(P19="","",VLOOKUP(P19,'【参考】数式用'!$A$5:$I$28,MATCH(T19,'【参考】数式用'!$C$4:$G$4,0)+2,0))</f>
        <v/>
      </c>
      <c r="V19" s="1005" t="s">
        <v>171</v>
      </c>
      <c r="W19" s="1011"/>
      <c r="X19" s="1013" t="s">
        <v>31</v>
      </c>
      <c r="Y19" s="1011"/>
      <c r="Z19" s="1015" t="s">
        <v>164</v>
      </c>
      <c r="AA19" s="1011"/>
      <c r="AB19" s="1013" t="s">
        <v>31</v>
      </c>
      <c r="AC19" s="1011"/>
      <c r="AD19" s="1013" t="s">
        <v>39</v>
      </c>
      <c r="AE19" s="1019" t="s">
        <v>68</v>
      </c>
      <c r="AF19" s="1021" t="str">
        <f t="shared" si="0"/>
        <v/>
      </c>
      <c r="AG19" s="1013" t="s">
        <v>173</v>
      </c>
      <c r="AH19" s="1029" t="str">
        <f t="shared" si="1"/>
        <v/>
      </c>
    </row>
    <row r="20" spans="1:34" ht="36.75" customHeight="1">
      <c r="A20" s="940">
        <f t="shared" si="2"/>
        <v>10</v>
      </c>
      <c r="B20" s="947" t="str">
        <f>IF(基本情報入力シート!C63="","",基本情報入力シート!C63)</f>
        <v/>
      </c>
      <c r="C20" s="952"/>
      <c r="D20" s="952"/>
      <c r="E20" s="952"/>
      <c r="F20" s="952"/>
      <c r="G20" s="952"/>
      <c r="H20" s="952"/>
      <c r="I20" s="952"/>
      <c r="J20" s="952"/>
      <c r="K20" s="959"/>
      <c r="L20" s="963" t="str">
        <f>IF(基本情報入力シート!M63="","",基本情報入力シート!M63)</f>
        <v/>
      </c>
      <c r="M20" s="963" t="str">
        <f>IF(基本情報入力シート!R63="","",基本情報入力シート!R63)</f>
        <v/>
      </c>
      <c r="N20" s="963" t="str">
        <f>IF(基本情報入力シート!W63="","",基本情報入力シート!W63)</f>
        <v/>
      </c>
      <c r="O20" s="940" t="str">
        <f>IF(基本情報入力シート!X63="","",基本情報入力シート!X63)</f>
        <v/>
      </c>
      <c r="P20" s="977" t="str">
        <f>IF(基本情報入力シート!Y63="","",基本情報入力シート!Y63)</f>
        <v/>
      </c>
      <c r="Q20" s="983" t="str">
        <f>IF(基本情報入力シート!Z63="","",基本情報入力シート!Z63)</f>
        <v/>
      </c>
      <c r="R20" s="987" t="str">
        <f>IF(基本情報入力シート!AA63="","",基本情報入力シート!AA63)</f>
        <v/>
      </c>
      <c r="S20" s="991"/>
      <c r="T20" s="996"/>
      <c r="U20" s="1000" t="str">
        <f>IF(P20="","",VLOOKUP(P20,'【参考】数式用'!$A$5:$I$28,MATCH(T20,'【参考】数式用'!$C$4:$G$4,0)+2,0))</f>
        <v/>
      </c>
      <c r="V20" s="1005" t="s">
        <v>171</v>
      </c>
      <c r="W20" s="1011"/>
      <c r="X20" s="1013" t="s">
        <v>31</v>
      </c>
      <c r="Y20" s="1011"/>
      <c r="Z20" s="1015" t="s">
        <v>164</v>
      </c>
      <c r="AA20" s="1011"/>
      <c r="AB20" s="1013" t="s">
        <v>31</v>
      </c>
      <c r="AC20" s="1011"/>
      <c r="AD20" s="1013" t="s">
        <v>39</v>
      </c>
      <c r="AE20" s="1019" t="s">
        <v>68</v>
      </c>
      <c r="AF20" s="1021" t="str">
        <f t="shared" si="0"/>
        <v/>
      </c>
      <c r="AG20" s="1013" t="s">
        <v>173</v>
      </c>
      <c r="AH20" s="1029" t="str">
        <f t="shared" si="1"/>
        <v/>
      </c>
    </row>
    <row r="21" spans="1:34" ht="36.75" customHeight="1">
      <c r="A21" s="940">
        <f t="shared" si="2"/>
        <v>11</v>
      </c>
      <c r="B21" s="947" t="str">
        <f>IF(基本情報入力シート!C64="","",基本情報入力シート!C64)</f>
        <v/>
      </c>
      <c r="C21" s="952"/>
      <c r="D21" s="952"/>
      <c r="E21" s="952"/>
      <c r="F21" s="952"/>
      <c r="G21" s="952"/>
      <c r="H21" s="952"/>
      <c r="I21" s="952"/>
      <c r="J21" s="952"/>
      <c r="K21" s="959"/>
      <c r="L21" s="963" t="str">
        <f>IF(基本情報入力シート!M64="","",基本情報入力シート!M64)</f>
        <v/>
      </c>
      <c r="M21" s="963" t="str">
        <f>IF(基本情報入力シート!R64="","",基本情報入力シート!R64)</f>
        <v/>
      </c>
      <c r="N21" s="963" t="str">
        <f>IF(基本情報入力シート!W64="","",基本情報入力シート!W64)</f>
        <v/>
      </c>
      <c r="O21" s="940" t="str">
        <f>IF(基本情報入力シート!X64="","",基本情報入力シート!X64)</f>
        <v/>
      </c>
      <c r="P21" s="977" t="str">
        <f>IF(基本情報入力シート!Y64="","",基本情報入力シート!Y64)</f>
        <v/>
      </c>
      <c r="Q21" s="983" t="str">
        <f>IF(基本情報入力シート!Z64="","",基本情報入力シート!Z64)</f>
        <v/>
      </c>
      <c r="R21" s="987" t="str">
        <f>IF(基本情報入力シート!AA64="","",基本情報入力シート!AA64)</f>
        <v/>
      </c>
      <c r="S21" s="991"/>
      <c r="T21" s="996"/>
      <c r="U21" s="1000" t="str">
        <f>IF(P21="","",VLOOKUP(P21,'【参考】数式用'!$A$5:$I$28,MATCH(T21,'【参考】数式用'!$C$4:$G$4,0)+2,0))</f>
        <v/>
      </c>
      <c r="V21" s="1005" t="s">
        <v>171</v>
      </c>
      <c r="W21" s="1011"/>
      <c r="X21" s="1013" t="s">
        <v>31</v>
      </c>
      <c r="Y21" s="1011"/>
      <c r="Z21" s="1015" t="s">
        <v>164</v>
      </c>
      <c r="AA21" s="1011"/>
      <c r="AB21" s="1013" t="s">
        <v>31</v>
      </c>
      <c r="AC21" s="1011"/>
      <c r="AD21" s="1013" t="s">
        <v>39</v>
      </c>
      <c r="AE21" s="1019" t="s">
        <v>68</v>
      </c>
      <c r="AF21" s="1021" t="str">
        <f t="shared" si="0"/>
        <v/>
      </c>
      <c r="AG21" s="1013" t="s">
        <v>173</v>
      </c>
      <c r="AH21" s="1029" t="str">
        <f t="shared" si="1"/>
        <v/>
      </c>
    </row>
    <row r="22" spans="1:34" ht="36.75" customHeight="1">
      <c r="A22" s="940">
        <f t="shared" si="2"/>
        <v>12</v>
      </c>
      <c r="B22" s="947" t="str">
        <f>IF(基本情報入力シート!C65="","",基本情報入力シート!C65)</f>
        <v/>
      </c>
      <c r="C22" s="952"/>
      <c r="D22" s="952"/>
      <c r="E22" s="952"/>
      <c r="F22" s="952"/>
      <c r="G22" s="952"/>
      <c r="H22" s="952"/>
      <c r="I22" s="952"/>
      <c r="J22" s="952"/>
      <c r="K22" s="959"/>
      <c r="L22" s="963" t="str">
        <f>IF(基本情報入力シート!M65="","",基本情報入力シート!M65)</f>
        <v/>
      </c>
      <c r="M22" s="963" t="str">
        <f>IF(基本情報入力シート!R65="","",基本情報入力シート!R65)</f>
        <v/>
      </c>
      <c r="N22" s="963" t="str">
        <f>IF(基本情報入力シート!W65="","",基本情報入力シート!W65)</f>
        <v/>
      </c>
      <c r="O22" s="940" t="str">
        <f>IF(基本情報入力シート!X65="","",基本情報入力シート!X65)</f>
        <v/>
      </c>
      <c r="P22" s="977" t="str">
        <f>IF(基本情報入力シート!Y65="","",基本情報入力シート!Y65)</f>
        <v/>
      </c>
      <c r="Q22" s="983" t="str">
        <f>IF(基本情報入力シート!Z65="","",基本情報入力シート!Z65)</f>
        <v/>
      </c>
      <c r="R22" s="987" t="str">
        <f>IF(基本情報入力シート!AA65="","",基本情報入力シート!AA65)</f>
        <v/>
      </c>
      <c r="S22" s="991"/>
      <c r="T22" s="996"/>
      <c r="U22" s="1000" t="str">
        <f>IF(P22="","",VLOOKUP(P22,'【参考】数式用'!$A$5:$I$28,MATCH(T22,'【参考】数式用'!$C$4:$G$4,0)+2,0))</f>
        <v/>
      </c>
      <c r="V22" s="1005" t="s">
        <v>171</v>
      </c>
      <c r="W22" s="1011"/>
      <c r="X22" s="1013" t="s">
        <v>31</v>
      </c>
      <c r="Y22" s="1011"/>
      <c r="Z22" s="1015" t="s">
        <v>164</v>
      </c>
      <c r="AA22" s="1011"/>
      <c r="AB22" s="1013" t="s">
        <v>31</v>
      </c>
      <c r="AC22" s="1011"/>
      <c r="AD22" s="1013" t="s">
        <v>39</v>
      </c>
      <c r="AE22" s="1019" t="s">
        <v>68</v>
      </c>
      <c r="AF22" s="1021" t="str">
        <f t="shared" si="0"/>
        <v/>
      </c>
      <c r="AG22" s="1013" t="s">
        <v>173</v>
      </c>
      <c r="AH22" s="1029" t="str">
        <f t="shared" si="1"/>
        <v/>
      </c>
    </row>
    <row r="23" spans="1:34" ht="36.75" customHeight="1">
      <c r="A23" s="940">
        <f t="shared" si="2"/>
        <v>13</v>
      </c>
      <c r="B23" s="947" t="str">
        <f>IF(基本情報入力シート!C66="","",基本情報入力シート!C66)</f>
        <v/>
      </c>
      <c r="C23" s="952"/>
      <c r="D23" s="952"/>
      <c r="E23" s="952"/>
      <c r="F23" s="952"/>
      <c r="G23" s="952"/>
      <c r="H23" s="952"/>
      <c r="I23" s="952"/>
      <c r="J23" s="952"/>
      <c r="K23" s="959"/>
      <c r="L23" s="963" t="str">
        <f>IF(基本情報入力シート!M66="","",基本情報入力シート!M66)</f>
        <v/>
      </c>
      <c r="M23" s="963" t="str">
        <f>IF(基本情報入力シート!R66="","",基本情報入力シート!R66)</f>
        <v/>
      </c>
      <c r="N23" s="963" t="str">
        <f>IF(基本情報入力シート!W66="","",基本情報入力シート!W66)</f>
        <v/>
      </c>
      <c r="O23" s="940" t="str">
        <f>IF(基本情報入力シート!X66="","",基本情報入力シート!X66)</f>
        <v/>
      </c>
      <c r="P23" s="977" t="str">
        <f>IF(基本情報入力シート!Y66="","",基本情報入力シート!Y66)</f>
        <v/>
      </c>
      <c r="Q23" s="983" t="str">
        <f>IF(基本情報入力シート!Z66="","",基本情報入力シート!Z66)</f>
        <v/>
      </c>
      <c r="R23" s="987" t="str">
        <f>IF(基本情報入力シート!AA66="","",基本情報入力シート!AA66)</f>
        <v/>
      </c>
      <c r="S23" s="991"/>
      <c r="T23" s="996"/>
      <c r="U23" s="1000" t="str">
        <f>IF(P23="","",VLOOKUP(P23,'【参考】数式用'!$A$5:$I$28,MATCH(T23,'【参考】数式用'!$C$4:$G$4,0)+2,0))</f>
        <v/>
      </c>
      <c r="V23" s="1005" t="s">
        <v>171</v>
      </c>
      <c r="W23" s="1011"/>
      <c r="X23" s="1013" t="s">
        <v>31</v>
      </c>
      <c r="Y23" s="1011"/>
      <c r="Z23" s="1015" t="s">
        <v>164</v>
      </c>
      <c r="AA23" s="1011"/>
      <c r="AB23" s="1013" t="s">
        <v>31</v>
      </c>
      <c r="AC23" s="1011"/>
      <c r="AD23" s="1013" t="s">
        <v>39</v>
      </c>
      <c r="AE23" s="1019" t="s">
        <v>68</v>
      </c>
      <c r="AF23" s="1021" t="str">
        <f t="shared" si="0"/>
        <v/>
      </c>
      <c r="AG23" s="1013" t="s">
        <v>173</v>
      </c>
      <c r="AH23" s="1029" t="str">
        <f t="shared" si="1"/>
        <v/>
      </c>
    </row>
    <row r="24" spans="1:34" ht="36.75" customHeight="1">
      <c r="A24" s="940">
        <f t="shared" si="2"/>
        <v>14</v>
      </c>
      <c r="B24" s="947" t="str">
        <f>IF(基本情報入力シート!C67="","",基本情報入力シート!C67)</f>
        <v/>
      </c>
      <c r="C24" s="952"/>
      <c r="D24" s="952"/>
      <c r="E24" s="952"/>
      <c r="F24" s="952"/>
      <c r="G24" s="952"/>
      <c r="H24" s="952"/>
      <c r="I24" s="952"/>
      <c r="J24" s="952"/>
      <c r="K24" s="959"/>
      <c r="L24" s="963" t="str">
        <f>IF(基本情報入力シート!M67="","",基本情報入力シート!M67)</f>
        <v/>
      </c>
      <c r="M24" s="963" t="str">
        <f>IF(基本情報入力シート!R67="","",基本情報入力シート!R67)</f>
        <v/>
      </c>
      <c r="N24" s="963" t="str">
        <f>IF(基本情報入力シート!W67="","",基本情報入力シート!W67)</f>
        <v/>
      </c>
      <c r="O24" s="940" t="str">
        <f>IF(基本情報入力シート!X67="","",基本情報入力シート!X67)</f>
        <v/>
      </c>
      <c r="P24" s="977" t="str">
        <f>IF(基本情報入力シート!Y67="","",基本情報入力シート!Y67)</f>
        <v/>
      </c>
      <c r="Q24" s="983" t="str">
        <f>IF(基本情報入力シート!Z67="","",基本情報入力シート!Z67)</f>
        <v/>
      </c>
      <c r="R24" s="987" t="str">
        <f>IF(基本情報入力シート!AA67="","",基本情報入力シート!AA67)</f>
        <v/>
      </c>
      <c r="S24" s="991"/>
      <c r="T24" s="996"/>
      <c r="U24" s="1000" t="str">
        <f>IF(P24="","",VLOOKUP(P24,'【参考】数式用'!$A$5:$I$28,MATCH(T24,'【参考】数式用'!$C$4:$G$4,0)+2,0))</f>
        <v/>
      </c>
      <c r="V24" s="1005" t="s">
        <v>171</v>
      </c>
      <c r="W24" s="1011"/>
      <c r="X24" s="1013" t="s">
        <v>31</v>
      </c>
      <c r="Y24" s="1011"/>
      <c r="Z24" s="1015" t="s">
        <v>164</v>
      </c>
      <c r="AA24" s="1011"/>
      <c r="AB24" s="1013" t="s">
        <v>31</v>
      </c>
      <c r="AC24" s="1011"/>
      <c r="AD24" s="1013" t="s">
        <v>39</v>
      </c>
      <c r="AE24" s="1019" t="s">
        <v>68</v>
      </c>
      <c r="AF24" s="1021" t="str">
        <f t="shared" si="0"/>
        <v/>
      </c>
      <c r="AG24" s="1013" t="s">
        <v>173</v>
      </c>
      <c r="AH24" s="1029" t="str">
        <f t="shared" si="1"/>
        <v/>
      </c>
    </row>
    <row r="25" spans="1:34" ht="36.75" customHeight="1">
      <c r="A25" s="940">
        <f t="shared" si="2"/>
        <v>15</v>
      </c>
      <c r="B25" s="947" t="str">
        <f>IF(基本情報入力シート!C68="","",基本情報入力シート!C68)</f>
        <v/>
      </c>
      <c r="C25" s="952"/>
      <c r="D25" s="952"/>
      <c r="E25" s="952"/>
      <c r="F25" s="952"/>
      <c r="G25" s="952"/>
      <c r="H25" s="952"/>
      <c r="I25" s="952"/>
      <c r="J25" s="952"/>
      <c r="K25" s="959"/>
      <c r="L25" s="963" t="str">
        <f>IF(基本情報入力シート!M68="","",基本情報入力シート!M68)</f>
        <v/>
      </c>
      <c r="M25" s="963" t="str">
        <f>IF(基本情報入力シート!R68="","",基本情報入力シート!R68)</f>
        <v/>
      </c>
      <c r="N25" s="963" t="str">
        <f>IF(基本情報入力シート!W68="","",基本情報入力シート!W68)</f>
        <v/>
      </c>
      <c r="O25" s="940" t="str">
        <f>IF(基本情報入力シート!X68="","",基本情報入力シート!X68)</f>
        <v/>
      </c>
      <c r="P25" s="977" t="str">
        <f>IF(基本情報入力シート!Y68="","",基本情報入力シート!Y68)</f>
        <v/>
      </c>
      <c r="Q25" s="983" t="str">
        <f>IF(基本情報入力シート!Z68="","",基本情報入力シート!Z68)</f>
        <v/>
      </c>
      <c r="R25" s="987" t="str">
        <f>IF(基本情報入力シート!AA68="","",基本情報入力シート!AA68)</f>
        <v/>
      </c>
      <c r="S25" s="991"/>
      <c r="T25" s="996"/>
      <c r="U25" s="1000" t="str">
        <f>IF(P25="","",VLOOKUP(P25,'【参考】数式用'!$A$5:$I$28,MATCH(T25,'【参考】数式用'!$C$4:$G$4,0)+2,0))</f>
        <v/>
      </c>
      <c r="V25" s="1005" t="s">
        <v>171</v>
      </c>
      <c r="W25" s="1011"/>
      <c r="X25" s="1013" t="s">
        <v>31</v>
      </c>
      <c r="Y25" s="1011"/>
      <c r="Z25" s="1015" t="s">
        <v>164</v>
      </c>
      <c r="AA25" s="1011"/>
      <c r="AB25" s="1013" t="s">
        <v>31</v>
      </c>
      <c r="AC25" s="1011"/>
      <c r="AD25" s="1013" t="s">
        <v>39</v>
      </c>
      <c r="AE25" s="1019" t="s">
        <v>68</v>
      </c>
      <c r="AF25" s="1021" t="str">
        <f t="shared" si="0"/>
        <v/>
      </c>
      <c r="AG25" s="1013" t="s">
        <v>173</v>
      </c>
      <c r="AH25" s="1029" t="str">
        <f t="shared" si="1"/>
        <v/>
      </c>
    </row>
    <row r="26" spans="1:34" ht="36.75" customHeight="1">
      <c r="A26" s="940">
        <f t="shared" si="2"/>
        <v>16</v>
      </c>
      <c r="B26" s="947" t="str">
        <f>IF(基本情報入力シート!C69="","",基本情報入力シート!C69)</f>
        <v/>
      </c>
      <c r="C26" s="952"/>
      <c r="D26" s="952"/>
      <c r="E26" s="952"/>
      <c r="F26" s="952"/>
      <c r="G26" s="952"/>
      <c r="H26" s="952"/>
      <c r="I26" s="952"/>
      <c r="J26" s="952"/>
      <c r="K26" s="959"/>
      <c r="L26" s="963" t="str">
        <f>IF(基本情報入力シート!M69="","",基本情報入力シート!M69)</f>
        <v/>
      </c>
      <c r="M26" s="963" t="str">
        <f>IF(基本情報入力シート!R69="","",基本情報入力シート!R69)</f>
        <v/>
      </c>
      <c r="N26" s="963" t="str">
        <f>IF(基本情報入力シート!W69="","",基本情報入力シート!W69)</f>
        <v/>
      </c>
      <c r="O26" s="940" t="str">
        <f>IF(基本情報入力シート!X69="","",基本情報入力シート!X69)</f>
        <v/>
      </c>
      <c r="P26" s="977" t="str">
        <f>IF(基本情報入力シート!Y69="","",基本情報入力シート!Y69)</f>
        <v/>
      </c>
      <c r="Q26" s="983" t="str">
        <f>IF(基本情報入力シート!Z69="","",基本情報入力シート!Z69)</f>
        <v/>
      </c>
      <c r="R26" s="987" t="str">
        <f>IF(基本情報入力シート!AA69="","",基本情報入力シート!AA69)</f>
        <v/>
      </c>
      <c r="S26" s="991"/>
      <c r="T26" s="996"/>
      <c r="U26" s="1000" t="str">
        <f>IF(P26="","",VLOOKUP(P26,'【参考】数式用'!$A$5:$I$28,MATCH(T26,'【参考】数式用'!$C$4:$G$4,0)+2,0))</f>
        <v/>
      </c>
      <c r="V26" s="1005" t="s">
        <v>171</v>
      </c>
      <c r="W26" s="1011"/>
      <c r="X26" s="1013" t="s">
        <v>31</v>
      </c>
      <c r="Y26" s="1011"/>
      <c r="Z26" s="1015" t="s">
        <v>164</v>
      </c>
      <c r="AA26" s="1011"/>
      <c r="AB26" s="1013" t="s">
        <v>31</v>
      </c>
      <c r="AC26" s="1011"/>
      <c r="AD26" s="1013" t="s">
        <v>39</v>
      </c>
      <c r="AE26" s="1019" t="s">
        <v>68</v>
      </c>
      <c r="AF26" s="1021" t="str">
        <f t="shared" si="0"/>
        <v/>
      </c>
      <c r="AG26" s="1013" t="s">
        <v>173</v>
      </c>
      <c r="AH26" s="1029" t="str">
        <f t="shared" si="1"/>
        <v/>
      </c>
    </row>
    <row r="27" spans="1:34" ht="36.75" customHeight="1">
      <c r="A27" s="940">
        <f t="shared" si="2"/>
        <v>17</v>
      </c>
      <c r="B27" s="947" t="str">
        <f>IF(基本情報入力シート!C70="","",基本情報入力シート!C70)</f>
        <v/>
      </c>
      <c r="C27" s="952"/>
      <c r="D27" s="952"/>
      <c r="E27" s="952"/>
      <c r="F27" s="952"/>
      <c r="G27" s="952"/>
      <c r="H27" s="952"/>
      <c r="I27" s="952"/>
      <c r="J27" s="952"/>
      <c r="K27" s="959"/>
      <c r="L27" s="963" t="str">
        <f>IF(基本情報入力シート!M70="","",基本情報入力シート!M70)</f>
        <v/>
      </c>
      <c r="M27" s="963" t="str">
        <f>IF(基本情報入力シート!R70="","",基本情報入力シート!R70)</f>
        <v/>
      </c>
      <c r="N27" s="963" t="str">
        <f>IF(基本情報入力シート!W70="","",基本情報入力シート!W70)</f>
        <v/>
      </c>
      <c r="O27" s="940" t="str">
        <f>IF(基本情報入力シート!X70="","",基本情報入力シート!X70)</f>
        <v/>
      </c>
      <c r="P27" s="977" t="str">
        <f>IF(基本情報入力シート!Y70="","",基本情報入力シート!Y70)</f>
        <v/>
      </c>
      <c r="Q27" s="983" t="str">
        <f>IF(基本情報入力シート!Z70="","",基本情報入力シート!Z70)</f>
        <v/>
      </c>
      <c r="R27" s="987" t="str">
        <f>IF(基本情報入力シート!AA70="","",基本情報入力シート!AA70)</f>
        <v/>
      </c>
      <c r="S27" s="991"/>
      <c r="T27" s="996"/>
      <c r="U27" s="1000" t="str">
        <f>IF(P27="","",VLOOKUP(P27,'【参考】数式用'!$A$5:$I$28,MATCH(T27,'【参考】数式用'!$C$4:$G$4,0)+2,0))</f>
        <v/>
      </c>
      <c r="V27" s="1005" t="s">
        <v>171</v>
      </c>
      <c r="W27" s="1011"/>
      <c r="X27" s="1013" t="s">
        <v>31</v>
      </c>
      <c r="Y27" s="1011"/>
      <c r="Z27" s="1015" t="s">
        <v>164</v>
      </c>
      <c r="AA27" s="1011"/>
      <c r="AB27" s="1013" t="s">
        <v>31</v>
      </c>
      <c r="AC27" s="1011"/>
      <c r="AD27" s="1013" t="s">
        <v>39</v>
      </c>
      <c r="AE27" s="1019" t="s">
        <v>68</v>
      </c>
      <c r="AF27" s="1021" t="str">
        <f t="shared" si="0"/>
        <v/>
      </c>
      <c r="AG27" s="1013" t="s">
        <v>173</v>
      </c>
      <c r="AH27" s="1029" t="str">
        <f t="shared" si="1"/>
        <v/>
      </c>
    </row>
    <row r="28" spans="1:34" ht="36.75" customHeight="1">
      <c r="A28" s="940">
        <f t="shared" si="2"/>
        <v>18</v>
      </c>
      <c r="B28" s="947" t="str">
        <f>IF(基本情報入力シート!C71="","",基本情報入力シート!C71)</f>
        <v/>
      </c>
      <c r="C28" s="952"/>
      <c r="D28" s="952"/>
      <c r="E28" s="952"/>
      <c r="F28" s="952"/>
      <c r="G28" s="952"/>
      <c r="H28" s="952"/>
      <c r="I28" s="952"/>
      <c r="J28" s="952"/>
      <c r="K28" s="959"/>
      <c r="L28" s="963" t="str">
        <f>IF(基本情報入力シート!M71="","",基本情報入力シート!M71)</f>
        <v/>
      </c>
      <c r="M28" s="963" t="str">
        <f>IF(基本情報入力シート!R71="","",基本情報入力シート!R71)</f>
        <v/>
      </c>
      <c r="N28" s="963" t="str">
        <f>IF(基本情報入力シート!W71="","",基本情報入力シート!W71)</f>
        <v/>
      </c>
      <c r="O28" s="940" t="str">
        <f>IF(基本情報入力シート!X71="","",基本情報入力シート!X71)</f>
        <v/>
      </c>
      <c r="P28" s="977" t="str">
        <f>IF(基本情報入力シート!Y71="","",基本情報入力シート!Y71)</f>
        <v/>
      </c>
      <c r="Q28" s="983" t="str">
        <f>IF(基本情報入力シート!Z71="","",基本情報入力シート!Z71)</f>
        <v/>
      </c>
      <c r="R28" s="987" t="str">
        <f>IF(基本情報入力シート!AA71="","",基本情報入力シート!AA71)</f>
        <v/>
      </c>
      <c r="S28" s="991"/>
      <c r="T28" s="996"/>
      <c r="U28" s="1000" t="str">
        <f>IF(P28="","",VLOOKUP(P28,'【参考】数式用'!$A$5:$I$28,MATCH(T28,'【参考】数式用'!$C$4:$G$4,0)+2,0))</f>
        <v/>
      </c>
      <c r="V28" s="1005" t="s">
        <v>171</v>
      </c>
      <c r="W28" s="1011"/>
      <c r="X28" s="1013" t="s">
        <v>31</v>
      </c>
      <c r="Y28" s="1011"/>
      <c r="Z28" s="1015" t="s">
        <v>164</v>
      </c>
      <c r="AA28" s="1011"/>
      <c r="AB28" s="1013" t="s">
        <v>31</v>
      </c>
      <c r="AC28" s="1011"/>
      <c r="AD28" s="1013" t="s">
        <v>39</v>
      </c>
      <c r="AE28" s="1019" t="s">
        <v>68</v>
      </c>
      <c r="AF28" s="1021" t="str">
        <f t="shared" si="0"/>
        <v/>
      </c>
      <c r="AG28" s="1013" t="s">
        <v>173</v>
      </c>
      <c r="AH28" s="1029" t="str">
        <f t="shared" si="1"/>
        <v/>
      </c>
    </row>
    <row r="29" spans="1:34" ht="36.75" customHeight="1">
      <c r="A29" s="940">
        <f t="shared" si="2"/>
        <v>19</v>
      </c>
      <c r="B29" s="947" t="str">
        <f>IF(基本情報入力シート!C72="","",基本情報入力シート!C72)</f>
        <v/>
      </c>
      <c r="C29" s="952"/>
      <c r="D29" s="952"/>
      <c r="E29" s="952"/>
      <c r="F29" s="952"/>
      <c r="G29" s="952"/>
      <c r="H29" s="952"/>
      <c r="I29" s="952"/>
      <c r="J29" s="952"/>
      <c r="K29" s="959"/>
      <c r="L29" s="963" t="str">
        <f>IF(基本情報入力シート!M72="","",基本情報入力シート!M72)</f>
        <v/>
      </c>
      <c r="M29" s="963" t="str">
        <f>IF(基本情報入力シート!R72="","",基本情報入力シート!R72)</f>
        <v/>
      </c>
      <c r="N29" s="963" t="str">
        <f>IF(基本情報入力シート!W72="","",基本情報入力シート!W72)</f>
        <v/>
      </c>
      <c r="O29" s="940" t="str">
        <f>IF(基本情報入力シート!X72="","",基本情報入力シート!X72)</f>
        <v/>
      </c>
      <c r="P29" s="977" t="str">
        <f>IF(基本情報入力シート!Y72="","",基本情報入力シート!Y72)</f>
        <v/>
      </c>
      <c r="Q29" s="983" t="str">
        <f>IF(基本情報入力シート!Z72="","",基本情報入力シート!Z72)</f>
        <v/>
      </c>
      <c r="R29" s="987" t="str">
        <f>IF(基本情報入力シート!AA72="","",基本情報入力シート!AA72)</f>
        <v/>
      </c>
      <c r="S29" s="991"/>
      <c r="T29" s="996"/>
      <c r="U29" s="1000" t="str">
        <f>IF(P29="","",VLOOKUP(P29,'【参考】数式用'!$A$5:$I$28,MATCH(T29,'【参考】数式用'!$C$4:$G$4,0)+2,0))</f>
        <v/>
      </c>
      <c r="V29" s="1005" t="s">
        <v>171</v>
      </c>
      <c r="W29" s="1011"/>
      <c r="X29" s="1013" t="s">
        <v>31</v>
      </c>
      <c r="Y29" s="1011"/>
      <c r="Z29" s="1015" t="s">
        <v>164</v>
      </c>
      <c r="AA29" s="1011"/>
      <c r="AB29" s="1013" t="s">
        <v>31</v>
      </c>
      <c r="AC29" s="1011"/>
      <c r="AD29" s="1013" t="s">
        <v>39</v>
      </c>
      <c r="AE29" s="1019" t="s">
        <v>68</v>
      </c>
      <c r="AF29" s="1021" t="str">
        <f t="shared" si="0"/>
        <v/>
      </c>
      <c r="AG29" s="1013" t="s">
        <v>173</v>
      </c>
      <c r="AH29" s="1029" t="str">
        <f t="shared" si="1"/>
        <v/>
      </c>
    </row>
    <row r="30" spans="1:34" ht="36.75" customHeight="1">
      <c r="A30" s="940">
        <f t="shared" si="2"/>
        <v>20</v>
      </c>
      <c r="B30" s="947" t="str">
        <f>IF(基本情報入力シート!C73="","",基本情報入力シート!C73)</f>
        <v/>
      </c>
      <c r="C30" s="952"/>
      <c r="D30" s="952"/>
      <c r="E30" s="952"/>
      <c r="F30" s="952"/>
      <c r="G30" s="952"/>
      <c r="H30" s="952"/>
      <c r="I30" s="952"/>
      <c r="J30" s="952"/>
      <c r="K30" s="959"/>
      <c r="L30" s="963" t="str">
        <f>IF(基本情報入力シート!M73="","",基本情報入力シート!M73)</f>
        <v/>
      </c>
      <c r="M30" s="963" t="str">
        <f>IF(基本情報入力シート!R73="","",基本情報入力シート!R73)</f>
        <v/>
      </c>
      <c r="N30" s="963" t="str">
        <f>IF(基本情報入力シート!W73="","",基本情報入力シート!W73)</f>
        <v/>
      </c>
      <c r="O30" s="940" t="str">
        <f>IF(基本情報入力シート!X73="","",基本情報入力シート!X73)</f>
        <v/>
      </c>
      <c r="P30" s="977" t="str">
        <f>IF(基本情報入力シート!Y73="","",基本情報入力シート!Y73)</f>
        <v/>
      </c>
      <c r="Q30" s="983" t="str">
        <f>IF(基本情報入力シート!Z73="","",基本情報入力シート!Z73)</f>
        <v/>
      </c>
      <c r="R30" s="987" t="str">
        <f>IF(基本情報入力シート!AA73="","",基本情報入力シート!AA73)</f>
        <v/>
      </c>
      <c r="S30" s="991"/>
      <c r="T30" s="996"/>
      <c r="U30" s="1000" t="str">
        <f>IF(P30="","",VLOOKUP(P30,'【参考】数式用'!$A$5:$I$28,MATCH(T30,'【参考】数式用'!$C$4:$G$4,0)+2,0))</f>
        <v/>
      </c>
      <c r="V30" s="1005" t="s">
        <v>171</v>
      </c>
      <c r="W30" s="1011"/>
      <c r="X30" s="1013" t="s">
        <v>31</v>
      </c>
      <c r="Y30" s="1011"/>
      <c r="Z30" s="1015" t="s">
        <v>164</v>
      </c>
      <c r="AA30" s="1011"/>
      <c r="AB30" s="1013" t="s">
        <v>31</v>
      </c>
      <c r="AC30" s="1011"/>
      <c r="AD30" s="1013" t="s">
        <v>39</v>
      </c>
      <c r="AE30" s="1019" t="s">
        <v>68</v>
      </c>
      <c r="AF30" s="1021" t="str">
        <f t="shared" si="0"/>
        <v/>
      </c>
      <c r="AG30" s="1013" t="s">
        <v>173</v>
      </c>
      <c r="AH30" s="1029" t="str">
        <f t="shared" si="1"/>
        <v/>
      </c>
    </row>
    <row r="31" spans="1:34" ht="36.75" customHeight="1">
      <c r="A31" s="940">
        <f t="shared" si="2"/>
        <v>21</v>
      </c>
      <c r="B31" s="947" t="str">
        <f>IF(基本情報入力シート!C74="","",基本情報入力シート!C74)</f>
        <v/>
      </c>
      <c r="C31" s="952"/>
      <c r="D31" s="952"/>
      <c r="E31" s="952"/>
      <c r="F31" s="952"/>
      <c r="G31" s="952"/>
      <c r="H31" s="952"/>
      <c r="I31" s="952"/>
      <c r="J31" s="952"/>
      <c r="K31" s="959"/>
      <c r="L31" s="963" t="str">
        <f>IF(基本情報入力シート!M74="","",基本情報入力シート!M74)</f>
        <v/>
      </c>
      <c r="M31" s="963" t="str">
        <f>IF(基本情報入力シート!R74="","",基本情報入力シート!R74)</f>
        <v/>
      </c>
      <c r="N31" s="963" t="str">
        <f>IF(基本情報入力シート!W74="","",基本情報入力シート!W74)</f>
        <v/>
      </c>
      <c r="O31" s="940" t="str">
        <f>IF(基本情報入力シート!X74="","",基本情報入力シート!X74)</f>
        <v/>
      </c>
      <c r="P31" s="977" t="str">
        <f>IF(基本情報入力シート!Y74="","",基本情報入力シート!Y74)</f>
        <v/>
      </c>
      <c r="Q31" s="983" t="str">
        <f>IF(基本情報入力シート!Z74="","",基本情報入力シート!Z74)</f>
        <v/>
      </c>
      <c r="R31" s="987" t="str">
        <f>IF(基本情報入力シート!AA74="","",基本情報入力シート!AA74)</f>
        <v/>
      </c>
      <c r="S31" s="991"/>
      <c r="T31" s="996"/>
      <c r="U31" s="1000" t="str">
        <f>IF(P31="","",VLOOKUP(P31,'【参考】数式用'!$A$5:$I$28,MATCH(T31,'【参考】数式用'!$C$4:$G$4,0)+2,0))</f>
        <v/>
      </c>
      <c r="V31" s="1005" t="s">
        <v>171</v>
      </c>
      <c r="W31" s="1011"/>
      <c r="X31" s="1013" t="s">
        <v>31</v>
      </c>
      <c r="Y31" s="1011"/>
      <c r="Z31" s="1015" t="s">
        <v>164</v>
      </c>
      <c r="AA31" s="1011"/>
      <c r="AB31" s="1013" t="s">
        <v>31</v>
      </c>
      <c r="AC31" s="1011"/>
      <c r="AD31" s="1013" t="s">
        <v>39</v>
      </c>
      <c r="AE31" s="1019" t="s">
        <v>68</v>
      </c>
      <c r="AF31" s="1021" t="str">
        <f t="shared" si="0"/>
        <v/>
      </c>
      <c r="AG31" s="1013" t="s">
        <v>173</v>
      </c>
      <c r="AH31" s="1029" t="str">
        <f t="shared" si="1"/>
        <v/>
      </c>
    </row>
    <row r="32" spans="1:34" ht="36.75" customHeight="1">
      <c r="A32" s="940">
        <f t="shared" si="2"/>
        <v>22</v>
      </c>
      <c r="B32" s="947" t="str">
        <f>IF(基本情報入力シート!C75="","",基本情報入力シート!C75)</f>
        <v/>
      </c>
      <c r="C32" s="952"/>
      <c r="D32" s="952"/>
      <c r="E32" s="952"/>
      <c r="F32" s="952"/>
      <c r="G32" s="952"/>
      <c r="H32" s="952"/>
      <c r="I32" s="952"/>
      <c r="J32" s="952"/>
      <c r="K32" s="959"/>
      <c r="L32" s="963" t="str">
        <f>IF(基本情報入力シート!M75="","",基本情報入力シート!M75)</f>
        <v/>
      </c>
      <c r="M32" s="963" t="str">
        <f>IF(基本情報入力シート!R75="","",基本情報入力シート!R75)</f>
        <v/>
      </c>
      <c r="N32" s="963" t="str">
        <f>IF(基本情報入力シート!W75="","",基本情報入力シート!W75)</f>
        <v/>
      </c>
      <c r="O32" s="940" t="str">
        <f>IF(基本情報入力シート!X75="","",基本情報入力シート!X75)</f>
        <v/>
      </c>
      <c r="P32" s="977" t="str">
        <f>IF(基本情報入力シート!Y75="","",基本情報入力シート!Y75)</f>
        <v/>
      </c>
      <c r="Q32" s="983" t="str">
        <f>IF(基本情報入力シート!Z75="","",基本情報入力シート!Z75)</f>
        <v/>
      </c>
      <c r="R32" s="987" t="str">
        <f>IF(基本情報入力シート!AA75="","",基本情報入力シート!AA75)</f>
        <v/>
      </c>
      <c r="S32" s="991"/>
      <c r="T32" s="996"/>
      <c r="U32" s="1000" t="str">
        <f>IF(P32="","",VLOOKUP(P32,'【参考】数式用'!$A$5:$I$28,MATCH(T32,'【参考】数式用'!$C$4:$G$4,0)+2,0))</f>
        <v/>
      </c>
      <c r="V32" s="1005" t="s">
        <v>171</v>
      </c>
      <c r="W32" s="1011"/>
      <c r="X32" s="1013" t="s">
        <v>31</v>
      </c>
      <c r="Y32" s="1011"/>
      <c r="Z32" s="1015" t="s">
        <v>164</v>
      </c>
      <c r="AA32" s="1011"/>
      <c r="AB32" s="1013" t="s">
        <v>31</v>
      </c>
      <c r="AC32" s="1011"/>
      <c r="AD32" s="1013" t="s">
        <v>39</v>
      </c>
      <c r="AE32" s="1019" t="s">
        <v>68</v>
      </c>
      <c r="AF32" s="1021" t="str">
        <f t="shared" si="0"/>
        <v/>
      </c>
      <c r="AG32" s="1013" t="s">
        <v>173</v>
      </c>
      <c r="AH32" s="1029" t="str">
        <f t="shared" si="1"/>
        <v/>
      </c>
    </row>
    <row r="33" spans="1:34" ht="36.75" customHeight="1">
      <c r="A33" s="940">
        <f t="shared" si="2"/>
        <v>23</v>
      </c>
      <c r="B33" s="947" t="str">
        <f>IF(基本情報入力シート!C76="","",基本情報入力シート!C76)</f>
        <v/>
      </c>
      <c r="C33" s="952"/>
      <c r="D33" s="952"/>
      <c r="E33" s="952"/>
      <c r="F33" s="952"/>
      <c r="G33" s="952"/>
      <c r="H33" s="952"/>
      <c r="I33" s="952"/>
      <c r="J33" s="952"/>
      <c r="K33" s="959"/>
      <c r="L33" s="963" t="str">
        <f>IF(基本情報入力シート!M76="","",基本情報入力シート!M76)</f>
        <v/>
      </c>
      <c r="M33" s="963" t="str">
        <f>IF(基本情報入力シート!R76="","",基本情報入力シート!R76)</f>
        <v/>
      </c>
      <c r="N33" s="963" t="str">
        <f>IF(基本情報入力シート!W76="","",基本情報入力シート!W76)</f>
        <v/>
      </c>
      <c r="O33" s="940" t="str">
        <f>IF(基本情報入力シート!X76="","",基本情報入力シート!X76)</f>
        <v/>
      </c>
      <c r="P33" s="977" t="str">
        <f>IF(基本情報入力シート!Y76="","",基本情報入力シート!Y76)</f>
        <v/>
      </c>
      <c r="Q33" s="983" t="str">
        <f>IF(基本情報入力シート!Z76="","",基本情報入力シート!Z76)</f>
        <v/>
      </c>
      <c r="R33" s="987" t="str">
        <f>IF(基本情報入力シート!AA76="","",基本情報入力シート!AA76)</f>
        <v/>
      </c>
      <c r="S33" s="991"/>
      <c r="T33" s="996"/>
      <c r="U33" s="1000" t="str">
        <f>IF(P33="","",VLOOKUP(P33,'【参考】数式用'!$A$5:$I$28,MATCH(T33,'【参考】数式用'!$C$4:$G$4,0)+2,0))</f>
        <v/>
      </c>
      <c r="V33" s="1005" t="s">
        <v>171</v>
      </c>
      <c r="W33" s="1011"/>
      <c r="X33" s="1013" t="s">
        <v>31</v>
      </c>
      <c r="Y33" s="1011"/>
      <c r="Z33" s="1015" t="s">
        <v>164</v>
      </c>
      <c r="AA33" s="1011"/>
      <c r="AB33" s="1013" t="s">
        <v>31</v>
      </c>
      <c r="AC33" s="1011"/>
      <c r="AD33" s="1013" t="s">
        <v>39</v>
      </c>
      <c r="AE33" s="1019" t="s">
        <v>68</v>
      </c>
      <c r="AF33" s="1021" t="str">
        <f t="shared" si="0"/>
        <v/>
      </c>
      <c r="AG33" s="1013" t="s">
        <v>173</v>
      </c>
      <c r="AH33" s="1029" t="str">
        <f t="shared" si="1"/>
        <v/>
      </c>
    </row>
    <row r="34" spans="1:34" ht="36.75" customHeight="1">
      <c r="A34" s="940">
        <f t="shared" si="2"/>
        <v>24</v>
      </c>
      <c r="B34" s="947" t="str">
        <f>IF(基本情報入力シート!C77="","",基本情報入力シート!C77)</f>
        <v/>
      </c>
      <c r="C34" s="952"/>
      <c r="D34" s="952"/>
      <c r="E34" s="952"/>
      <c r="F34" s="952"/>
      <c r="G34" s="952"/>
      <c r="H34" s="952"/>
      <c r="I34" s="952"/>
      <c r="J34" s="952"/>
      <c r="K34" s="959"/>
      <c r="L34" s="963" t="str">
        <f>IF(基本情報入力シート!M77="","",基本情報入力シート!M77)</f>
        <v/>
      </c>
      <c r="M34" s="963" t="str">
        <f>IF(基本情報入力シート!R77="","",基本情報入力シート!R77)</f>
        <v/>
      </c>
      <c r="N34" s="963" t="str">
        <f>IF(基本情報入力シート!W77="","",基本情報入力シート!W77)</f>
        <v/>
      </c>
      <c r="O34" s="940" t="str">
        <f>IF(基本情報入力シート!X77="","",基本情報入力シート!X77)</f>
        <v/>
      </c>
      <c r="P34" s="977" t="str">
        <f>IF(基本情報入力シート!Y77="","",基本情報入力シート!Y77)</f>
        <v/>
      </c>
      <c r="Q34" s="983" t="str">
        <f>IF(基本情報入力シート!Z77="","",基本情報入力シート!Z77)</f>
        <v/>
      </c>
      <c r="R34" s="987" t="str">
        <f>IF(基本情報入力シート!AA77="","",基本情報入力シート!AA77)</f>
        <v/>
      </c>
      <c r="S34" s="991"/>
      <c r="T34" s="996"/>
      <c r="U34" s="1000" t="str">
        <f>IF(P34="","",VLOOKUP(P34,'【参考】数式用'!$A$5:$I$28,MATCH(T34,'【参考】数式用'!$C$4:$G$4,0)+2,0))</f>
        <v/>
      </c>
      <c r="V34" s="1005" t="s">
        <v>171</v>
      </c>
      <c r="W34" s="1011"/>
      <c r="X34" s="1013" t="s">
        <v>31</v>
      </c>
      <c r="Y34" s="1011"/>
      <c r="Z34" s="1015" t="s">
        <v>164</v>
      </c>
      <c r="AA34" s="1011"/>
      <c r="AB34" s="1013" t="s">
        <v>31</v>
      </c>
      <c r="AC34" s="1011"/>
      <c r="AD34" s="1013" t="s">
        <v>39</v>
      </c>
      <c r="AE34" s="1019" t="s">
        <v>68</v>
      </c>
      <c r="AF34" s="1021" t="str">
        <f t="shared" si="0"/>
        <v/>
      </c>
      <c r="AG34" s="1013" t="s">
        <v>173</v>
      </c>
      <c r="AH34" s="1029" t="str">
        <f t="shared" si="1"/>
        <v/>
      </c>
    </row>
    <row r="35" spans="1:34" ht="36.75" customHeight="1">
      <c r="A35" s="940">
        <f t="shared" si="2"/>
        <v>25</v>
      </c>
      <c r="B35" s="947" t="str">
        <f>IF(基本情報入力シート!C78="","",基本情報入力シート!C78)</f>
        <v/>
      </c>
      <c r="C35" s="952"/>
      <c r="D35" s="952"/>
      <c r="E35" s="952"/>
      <c r="F35" s="952"/>
      <c r="G35" s="952"/>
      <c r="H35" s="952"/>
      <c r="I35" s="952"/>
      <c r="J35" s="952"/>
      <c r="K35" s="959"/>
      <c r="L35" s="963" t="str">
        <f>IF(基本情報入力シート!M78="","",基本情報入力シート!M78)</f>
        <v/>
      </c>
      <c r="M35" s="963" t="str">
        <f>IF(基本情報入力シート!R78="","",基本情報入力シート!R78)</f>
        <v/>
      </c>
      <c r="N35" s="963" t="str">
        <f>IF(基本情報入力シート!W78="","",基本情報入力シート!W78)</f>
        <v/>
      </c>
      <c r="O35" s="940" t="str">
        <f>IF(基本情報入力シート!X78="","",基本情報入力シート!X78)</f>
        <v/>
      </c>
      <c r="P35" s="977" t="str">
        <f>IF(基本情報入力シート!Y78="","",基本情報入力シート!Y78)</f>
        <v/>
      </c>
      <c r="Q35" s="983" t="str">
        <f>IF(基本情報入力シート!Z78="","",基本情報入力シート!Z78)</f>
        <v/>
      </c>
      <c r="R35" s="987" t="str">
        <f>IF(基本情報入力シート!AA78="","",基本情報入力シート!AA78)</f>
        <v/>
      </c>
      <c r="S35" s="991"/>
      <c r="T35" s="996"/>
      <c r="U35" s="1000" t="str">
        <f>IF(P35="","",VLOOKUP(P35,'【参考】数式用'!$A$5:$I$28,MATCH(T35,'【参考】数式用'!$C$4:$G$4,0)+2,0))</f>
        <v/>
      </c>
      <c r="V35" s="1005" t="s">
        <v>171</v>
      </c>
      <c r="W35" s="1011"/>
      <c r="X35" s="1013" t="s">
        <v>31</v>
      </c>
      <c r="Y35" s="1011"/>
      <c r="Z35" s="1015" t="s">
        <v>164</v>
      </c>
      <c r="AA35" s="1011"/>
      <c r="AB35" s="1013" t="s">
        <v>31</v>
      </c>
      <c r="AC35" s="1011"/>
      <c r="AD35" s="1013" t="s">
        <v>39</v>
      </c>
      <c r="AE35" s="1019" t="s">
        <v>68</v>
      </c>
      <c r="AF35" s="1021" t="str">
        <f t="shared" si="0"/>
        <v/>
      </c>
      <c r="AG35" s="1013" t="s">
        <v>173</v>
      </c>
      <c r="AH35" s="1029" t="str">
        <f t="shared" si="1"/>
        <v/>
      </c>
    </row>
    <row r="36" spans="1:34" ht="36.75" customHeight="1">
      <c r="A36" s="940">
        <f t="shared" si="2"/>
        <v>26</v>
      </c>
      <c r="B36" s="947" t="str">
        <f>IF(基本情報入力シート!C79="","",基本情報入力シート!C79)</f>
        <v/>
      </c>
      <c r="C36" s="952"/>
      <c r="D36" s="952"/>
      <c r="E36" s="952"/>
      <c r="F36" s="952"/>
      <c r="G36" s="952"/>
      <c r="H36" s="952"/>
      <c r="I36" s="952"/>
      <c r="J36" s="952"/>
      <c r="K36" s="959"/>
      <c r="L36" s="963" t="str">
        <f>IF(基本情報入力シート!M79="","",基本情報入力シート!M79)</f>
        <v/>
      </c>
      <c r="M36" s="963" t="str">
        <f>IF(基本情報入力シート!R79="","",基本情報入力シート!R79)</f>
        <v/>
      </c>
      <c r="N36" s="963" t="str">
        <f>IF(基本情報入力シート!W79="","",基本情報入力シート!W79)</f>
        <v/>
      </c>
      <c r="O36" s="940" t="str">
        <f>IF(基本情報入力シート!X79="","",基本情報入力シート!X79)</f>
        <v/>
      </c>
      <c r="P36" s="977" t="str">
        <f>IF(基本情報入力シート!Y79="","",基本情報入力シート!Y79)</f>
        <v/>
      </c>
      <c r="Q36" s="983" t="str">
        <f>IF(基本情報入力シート!Z79="","",基本情報入力シート!Z79)</f>
        <v/>
      </c>
      <c r="R36" s="987" t="str">
        <f>IF(基本情報入力シート!AA79="","",基本情報入力シート!AA79)</f>
        <v/>
      </c>
      <c r="S36" s="991"/>
      <c r="T36" s="996"/>
      <c r="U36" s="1000" t="str">
        <f>IF(P36="","",VLOOKUP(P36,'【参考】数式用'!$A$5:$I$28,MATCH(T36,'【参考】数式用'!$C$4:$G$4,0)+2,0))</f>
        <v/>
      </c>
      <c r="V36" s="1005" t="s">
        <v>171</v>
      </c>
      <c r="W36" s="1011"/>
      <c r="X36" s="1013" t="s">
        <v>31</v>
      </c>
      <c r="Y36" s="1011"/>
      <c r="Z36" s="1015" t="s">
        <v>164</v>
      </c>
      <c r="AA36" s="1011"/>
      <c r="AB36" s="1013" t="s">
        <v>31</v>
      </c>
      <c r="AC36" s="1011"/>
      <c r="AD36" s="1013" t="s">
        <v>39</v>
      </c>
      <c r="AE36" s="1019" t="s">
        <v>68</v>
      </c>
      <c r="AF36" s="1021" t="str">
        <f t="shared" si="0"/>
        <v/>
      </c>
      <c r="AG36" s="1013" t="s">
        <v>173</v>
      </c>
      <c r="AH36" s="1029" t="str">
        <f t="shared" si="1"/>
        <v/>
      </c>
    </row>
    <row r="37" spans="1:34" ht="36.75" customHeight="1">
      <c r="A37" s="940">
        <f t="shared" si="2"/>
        <v>27</v>
      </c>
      <c r="B37" s="947" t="str">
        <f>IF(基本情報入力シート!C80="","",基本情報入力シート!C80)</f>
        <v/>
      </c>
      <c r="C37" s="952"/>
      <c r="D37" s="952"/>
      <c r="E37" s="952"/>
      <c r="F37" s="952"/>
      <c r="G37" s="952"/>
      <c r="H37" s="952"/>
      <c r="I37" s="952"/>
      <c r="J37" s="952"/>
      <c r="K37" s="959"/>
      <c r="L37" s="963" t="str">
        <f>IF(基本情報入力シート!M80="","",基本情報入力シート!M80)</f>
        <v/>
      </c>
      <c r="M37" s="963" t="str">
        <f>IF(基本情報入力シート!R80="","",基本情報入力シート!R80)</f>
        <v/>
      </c>
      <c r="N37" s="963" t="str">
        <f>IF(基本情報入力シート!W80="","",基本情報入力シート!W80)</f>
        <v/>
      </c>
      <c r="O37" s="940" t="str">
        <f>IF(基本情報入力シート!X80="","",基本情報入力シート!X80)</f>
        <v/>
      </c>
      <c r="P37" s="977" t="str">
        <f>IF(基本情報入力シート!Y80="","",基本情報入力シート!Y80)</f>
        <v/>
      </c>
      <c r="Q37" s="983" t="str">
        <f>IF(基本情報入力シート!Z80="","",基本情報入力シート!Z80)</f>
        <v/>
      </c>
      <c r="R37" s="987" t="str">
        <f>IF(基本情報入力シート!AA80="","",基本情報入力シート!AA80)</f>
        <v/>
      </c>
      <c r="S37" s="991"/>
      <c r="T37" s="996"/>
      <c r="U37" s="1000" t="str">
        <f>IF(P37="","",VLOOKUP(P37,'【参考】数式用'!$A$5:$I$28,MATCH(T37,'【参考】数式用'!$C$4:$G$4,0)+2,0))</f>
        <v/>
      </c>
      <c r="V37" s="1005" t="s">
        <v>171</v>
      </c>
      <c r="W37" s="1011"/>
      <c r="X37" s="1013" t="s">
        <v>31</v>
      </c>
      <c r="Y37" s="1011"/>
      <c r="Z37" s="1015" t="s">
        <v>164</v>
      </c>
      <c r="AA37" s="1011"/>
      <c r="AB37" s="1013" t="s">
        <v>31</v>
      </c>
      <c r="AC37" s="1011"/>
      <c r="AD37" s="1013" t="s">
        <v>39</v>
      </c>
      <c r="AE37" s="1019" t="s">
        <v>68</v>
      </c>
      <c r="AF37" s="1021" t="str">
        <f t="shared" si="0"/>
        <v/>
      </c>
      <c r="AG37" s="1013" t="s">
        <v>173</v>
      </c>
      <c r="AH37" s="1029" t="str">
        <f t="shared" si="1"/>
        <v/>
      </c>
    </row>
    <row r="38" spans="1:34" ht="36.75" customHeight="1">
      <c r="A38" s="940">
        <f t="shared" si="2"/>
        <v>28</v>
      </c>
      <c r="B38" s="947" t="str">
        <f>IF(基本情報入力シート!C81="","",基本情報入力シート!C81)</f>
        <v/>
      </c>
      <c r="C38" s="952"/>
      <c r="D38" s="952"/>
      <c r="E38" s="952"/>
      <c r="F38" s="952"/>
      <c r="G38" s="952"/>
      <c r="H38" s="952"/>
      <c r="I38" s="952"/>
      <c r="J38" s="952"/>
      <c r="K38" s="959"/>
      <c r="L38" s="963" t="str">
        <f>IF(基本情報入力シート!M81="","",基本情報入力シート!M81)</f>
        <v/>
      </c>
      <c r="M38" s="963" t="str">
        <f>IF(基本情報入力シート!R81="","",基本情報入力シート!R81)</f>
        <v/>
      </c>
      <c r="N38" s="963" t="str">
        <f>IF(基本情報入力シート!W81="","",基本情報入力シート!W81)</f>
        <v/>
      </c>
      <c r="O38" s="940" t="str">
        <f>IF(基本情報入力シート!X81="","",基本情報入力シート!X81)</f>
        <v/>
      </c>
      <c r="P38" s="977" t="str">
        <f>IF(基本情報入力シート!Y81="","",基本情報入力シート!Y81)</f>
        <v/>
      </c>
      <c r="Q38" s="983" t="str">
        <f>IF(基本情報入力シート!Z81="","",基本情報入力シート!Z81)</f>
        <v/>
      </c>
      <c r="R38" s="987" t="str">
        <f>IF(基本情報入力シート!AA81="","",基本情報入力シート!AA81)</f>
        <v/>
      </c>
      <c r="S38" s="991"/>
      <c r="T38" s="996"/>
      <c r="U38" s="1000" t="str">
        <f>IF(P38="","",VLOOKUP(P38,'【参考】数式用'!$A$5:$I$28,MATCH(T38,'【参考】数式用'!$C$4:$G$4,0)+2,0))</f>
        <v/>
      </c>
      <c r="V38" s="1005" t="s">
        <v>171</v>
      </c>
      <c r="W38" s="1011"/>
      <c r="X38" s="1013" t="s">
        <v>31</v>
      </c>
      <c r="Y38" s="1011"/>
      <c r="Z38" s="1015" t="s">
        <v>164</v>
      </c>
      <c r="AA38" s="1011"/>
      <c r="AB38" s="1013" t="s">
        <v>31</v>
      </c>
      <c r="AC38" s="1011"/>
      <c r="AD38" s="1013" t="s">
        <v>39</v>
      </c>
      <c r="AE38" s="1019" t="s">
        <v>68</v>
      </c>
      <c r="AF38" s="1021" t="str">
        <f t="shared" si="0"/>
        <v/>
      </c>
      <c r="AG38" s="1013" t="s">
        <v>173</v>
      </c>
      <c r="AH38" s="1029" t="str">
        <f t="shared" si="1"/>
        <v/>
      </c>
    </row>
    <row r="39" spans="1:34" ht="36.75" customHeight="1">
      <c r="A39" s="940">
        <f t="shared" si="2"/>
        <v>29</v>
      </c>
      <c r="B39" s="947" t="str">
        <f>IF(基本情報入力シート!C82="","",基本情報入力シート!C82)</f>
        <v/>
      </c>
      <c r="C39" s="952"/>
      <c r="D39" s="952"/>
      <c r="E39" s="952"/>
      <c r="F39" s="952"/>
      <c r="G39" s="952"/>
      <c r="H39" s="952"/>
      <c r="I39" s="952"/>
      <c r="J39" s="952"/>
      <c r="K39" s="959"/>
      <c r="L39" s="963" t="str">
        <f>IF(基本情報入力シート!M82="","",基本情報入力シート!M82)</f>
        <v/>
      </c>
      <c r="M39" s="963" t="str">
        <f>IF(基本情報入力シート!R82="","",基本情報入力シート!R82)</f>
        <v/>
      </c>
      <c r="N39" s="963" t="str">
        <f>IF(基本情報入力シート!W82="","",基本情報入力シート!W82)</f>
        <v/>
      </c>
      <c r="O39" s="940" t="str">
        <f>IF(基本情報入力シート!X82="","",基本情報入力シート!X82)</f>
        <v/>
      </c>
      <c r="P39" s="977" t="str">
        <f>IF(基本情報入力シート!Y82="","",基本情報入力シート!Y82)</f>
        <v/>
      </c>
      <c r="Q39" s="983" t="str">
        <f>IF(基本情報入力シート!Z82="","",基本情報入力シート!Z82)</f>
        <v/>
      </c>
      <c r="R39" s="987" t="str">
        <f>IF(基本情報入力シート!AA82="","",基本情報入力シート!AA82)</f>
        <v/>
      </c>
      <c r="S39" s="991"/>
      <c r="T39" s="996"/>
      <c r="U39" s="1000" t="str">
        <f>IF(P39="","",VLOOKUP(P39,'【参考】数式用'!$A$5:$I$28,MATCH(T39,'【参考】数式用'!$C$4:$G$4,0)+2,0))</f>
        <v/>
      </c>
      <c r="V39" s="1005" t="s">
        <v>171</v>
      </c>
      <c r="W39" s="1011"/>
      <c r="X39" s="1013" t="s">
        <v>31</v>
      </c>
      <c r="Y39" s="1011"/>
      <c r="Z39" s="1015" t="s">
        <v>164</v>
      </c>
      <c r="AA39" s="1011"/>
      <c r="AB39" s="1013" t="s">
        <v>31</v>
      </c>
      <c r="AC39" s="1011"/>
      <c r="AD39" s="1013" t="s">
        <v>39</v>
      </c>
      <c r="AE39" s="1019" t="s">
        <v>68</v>
      </c>
      <c r="AF39" s="1021" t="str">
        <f t="shared" si="0"/>
        <v/>
      </c>
      <c r="AG39" s="1013" t="s">
        <v>173</v>
      </c>
      <c r="AH39" s="1029" t="str">
        <f t="shared" si="1"/>
        <v/>
      </c>
    </row>
    <row r="40" spans="1:34" ht="36.75" customHeight="1">
      <c r="A40" s="940">
        <f t="shared" si="2"/>
        <v>30</v>
      </c>
      <c r="B40" s="947" t="str">
        <f>IF(基本情報入力シート!C83="","",基本情報入力シート!C83)</f>
        <v/>
      </c>
      <c r="C40" s="952"/>
      <c r="D40" s="952"/>
      <c r="E40" s="952"/>
      <c r="F40" s="952"/>
      <c r="G40" s="952"/>
      <c r="H40" s="952"/>
      <c r="I40" s="952"/>
      <c r="J40" s="952"/>
      <c r="K40" s="959"/>
      <c r="L40" s="963" t="str">
        <f>IF(基本情報入力シート!M83="","",基本情報入力シート!M83)</f>
        <v/>
      </c>
      <c r="M40" s="963" t="str">
        <f>IF(基本情報入力シート!R83="","",基本情報入力シート!R83)</f>
        <v/>
      </c>
      <c r="N40" s="963" t="str">
        <f>IF(基本情報入力シート!W83="","",基本情報入力シート!W83)</f>
        <v/>
      </c>
      <c r="O40" s="940" t="str">
        <f>IF(基本情報入力シート!X83="","",基本情報入力シート!X83)</f>
        <v/>
      </c>
      <c r="P40" s="977" t="str">
        <f>IF(基本情報入力シート!Y83="","",基本情報入力シート!Y83)</f>
        <v/>
      </c>
      <c r="Q40" s="983" t="str">
        <f>IF(基本情報入力シート!Z83="","",基本情報入力シート!Z83)</f>
        <v/>
      </c>
      <c r="R40" s="987" t="str">
        <f>IF(基本情報入力シート!AA83="","",基本情報入力シート!AA83)</f>
        <v/>
      </c>
      <c r="S40" s="991"/>
      <c r="T40" s="996"/>
      <c r="U40" s="1000" t="str">
        <f>IF(P40="","",VLOOKUP(P40,'【参考】数式用'!$A$5:$I$28,MATCH(T40,'【参考】数式用'!$C$4:$G$4,0)+2,0))</f>
        <v/>
      </c>
      <c r="V40" s="1005" t="s">
        <v>171</v>
      </c>
      <c r="W40" s="1011"/>
      <c r="X40" s="1013" t="s">
        <v>31</v>
      </c>
      <c r="Y40" s="1011"/>
      <c r="Z40" s="1015" t="s">
        <v>164</v>
      </c>
      <c r="AA40" s="1011"/>
      <c r="AB40" s="1013" t="s">
        <v>31</v>
      </c>
      <c r="AC40" s="1011"/>
      <c r="AD40" s="1013" t="s">
        <v>39</v>
      </c>
      <c r="AE40" s="1019" t="s">
        <v>68</v>
      </c>
      <c r="AF40" s="1021" t="str">
        <f t="shared" si="0"/>
        <v/>
      </c>
      <c r="AG40" s="1013" t="s">
        <v>173</v>
      </c>
      <c r="AH40" s="1029" t="str">
        <f t="shared" si="1"/>
        <v/>
      </c>
    </row>
    <row r="41" spans="1:34" ht="36.75" customHeight="1">
      <c r="A41" s="940">
        <f t="shared" si="2"/>
        <v>31</v>
      </c>
      <c r="B41" s="947" t="str">
        <f>IF(基本情報入力シート!C84="","",基本情報入力シート!C84)</f>
        <v/>
      </c>
      <c r="C41" s="952"/>
      <c r="D41" s="952"/>
      <c r="E41" s="952"/>
      <c r="F41" s="952"/>
      <c r="G41" s="952"/>
      <c r="H41" s="952"/>
      <c r="I41" s="952"/>
      <c r="J41" s="952"/>
      <c r="K41" s="959"/>
      <c r="L41" s="963" t="str">
        <f>IF(基本情報入力シート!M84="","",基本情報入力シート!M84)</f>
        <v/>
      </c>
      <c r="M41" s="963" t="str">
        <f>IF(基本情報入力シート!R84="","",基本情報入力シート!R84)</f>
        <v/>
      </c>
      <c r="N41" s="963" t="str">
        <f>IF(基本情報入力シート!W84="","",基本情報入力シート!W84)</f>
        <v/>
      </c>
      <c r="O41" s="940" t="str">
        <f>IF(基本情報入力シート!X84="","",基本情報入力シート!X84)</f>
        <v/>
      </c>
      <c r="P41" s="977" t="str">
        <f>IF(基本情報入力シート!Y84="","",基本情報入力シート!Y84)</f>
        <v/>
      </c>
      <c r="Q41" s="983" t="str">
        <f>IF(基本情報入力シート!Z84="","",基本情報入力シート!Z84)</f>
        <v/>
      </c>
      <c r="R41" s="987" t="str">
        <f>IF(基本情報入力シート!AA84="","",基本情報入力シート!AA84)</f>
        <v/>
      </c>
      <c r="S41" s="991"/>
      <c r="T41" s="996"/>
      <c r="U41" s="1000" t="str">
        <f>IF(P41="","",VLOOKUP(P41,'【参考】数式用'!$A$5:$I$28,MATCH(T41,'【参考】数式用'!$C$4:$G$4,0)+2,0))</f>
        <v/>
      </c>
      <c r="V41" s="1005" t="s">
        <v>171</v>
      </c>
      <c r="W41" s="1011"/>
      <c r="X41" s="1013" t="s">
        <v>31</v>
      </c>
      <c r="Y41" s="1011"/>
      <c r="Z41" s="1015" t="s">
        <v>164</v>
      </c>
      <c r="AA41" s="1011"/>
      <c r="AB41" s="1013" t="s">
        <v>31</v>
      </c>
      <c r="AC41" s="1011"/>
      <c r="AD41" s="1013" t="s">
        <v>39</v>
      </c>
      <c r="AE41" s="1019" t="s">
        <v>68</v>
      </c>
      <c r="AF41" s="1021" t="str">
        <f t="shared" si="0"/>
        <v/>
      </c>
      <c r="AG41" s="1013" t="s">
        <v>173</v>
      </c>
      <c r="AH41" s="1029" t="str">
        <f t="shared" si="1"/>
        <v/>
      </c>
    </row>
    <row r="42" spans="1:34" ht="36.75" customHeight="1">
      <c r="A42" s="940">
        <f t="shared" si="2"/>
        <v>32</v>
      </c>
      <c r="B42" s="947" t="str">
        <f>IF(基本情報入力シート!C85="","",基本情報入力シート!C85)</f>
        <v/>
      </c>
      <c r="C42" s="952"/>
      <c r="D42" s="952"/>
      <c r="E42" s="952"/>
      <c r="F42" s="952"/>
      <c r="G42" s="952"/>
      <c r="H42" s="952"/>
      <c r="I42" s="952"/>
      <c r="J42" s="952"/>
      <c r="K42" s="959"/>
      <c r="L42" s="963" t="str">
        <f>IF(基本情報入力シート!M85="","",基本情報入力シート!M85)</f>
        <v/>
      </c>
      <c r="M42" s="963" t="str">
        <f>IF(基本情報入力シート!R85="","",基本情報入力シート!R85)</f>
        <v/>
      </c>
      <c r="N42" s="963" t="str">
        <f>IF(基本情報入力シート!W85="","",基本情報入力シート!W85)</f>
        <v/>
      </c>
      <c r="O42" s="940" t="str">
        <f>IF(基本情報入力シート!X85="","",基本情報入力シート!X85)</f>
        <v/>
      </c>
      <c r="P42" s="977" t="str">
        <f>IF(基本情報入力シート!Y85="","",基本情報入力シート!Y85)</f>
        <v/>
      </c>
      <c r="Q42" s="983" t="str">
        <f>IF(基本情報入力シート!Z85="","",基本情報入力シート!Z85)</f>
        <v/>
      </c>
      <c r="R42" s="987" t="str">
        <f>IF(基本情報入力シート!AA85="","",基本情報入力シート!AA85)</f>
        <v/>
      </c>
      <c r="S42" s="991"/>
      <c r="T42" s="996"/>
      <c r="U42" s="1000" t="str">
        <f>IF(P42="","",VLOOKUP(P42,'【参考】数式用'!$A$5:$I$28,MATCH(T42,'【参考】数式用'!$C$4:$G$4,0)+2,0))</f>
        <v/>
      </c>
      <c r="V42" s="1005" t="s">
        <v>171</v>
      </c>
      <c r="W42" s="1011"/>
      <c r="X42" s="1013" t="s">
        <v>31</v>
      </c>
      <c r="Y42" s="1011"/>
      <c r="Z42" s="1015" t="s">
        <v>164</v>
      </c>
      <c r="AA42" s="1011"/>
      <c r="AB42" s="1013" t="s">
        <v>31</v>
      </c>
      <c r="AC42" s="1011"/>
      <c r="AD42" s="1013" t="s">
        <v>39</v>
      </c>
      <c r="AE42" s="1019" t="s">
        <v>68</v>
      </c>
      <c r="AF42" s="1021" t="str">
        <f t="shared" si="0"/>
        <v/>
      </c>
      <c r="AG42" s="1013" t="s">
        <v>173</v>
      </c>
      <c r="AH42" s="1029" t="str">
        <f t="shared" si="1"/>
        <v/>
      </c>
    </row>
    <row r="43" spans="1:34" ht="36.75" customHeight="1">
      <c r="A43" s="940">
        <f t="shared" si="2"/>
        <v>33</v>
      </c>
      <c r="B43" s="947" t="str">
        <f>IF(基本情報入力シート!C86="","",基本情報入力シート!C86)</f>
        <v/>
      </c>
      <c r="C43" s="952"/>
      <c r="D43" s="952"/>
      <c r="E43" s="952"/>
      <c r="F43" s="952"/>
      <c r="G43" s="952"/>
      <c r="H43" s="952"/>
      <c r="I43" s="952"/>
      <c r="J43" s="952"/>
      <c r="K43" s="959"/>
      <c r="L43" s="963" t="str">
        <f>IF(基本情報入力シート!M86="","",基本情報入力シート!M86)</f>
        <v/>
      </c>
      <c r="M43" s="963" t="str">
        <f>IF(基本情報入力シート!R86="","",基本情報入力シート!R86)</f>
        <v/>
      </c>
      <c r="N43" s="963" t="str">
        <f>IF(基本情報入力シート!W86="","",基本情報入力シート!W86)</f>
        <v/>
      </c>
      <c r="O43" s="940" t="str">
        <f>IF(基本情報入力シート!X86="","",基本情報入力シート!X86)</f>
        <v/>
      </c>
      <c r="P43" s="977" t="str">
        <f>IF(基本情報入力シート!Y86="","",基本情報入力シート!Y86)</f>
        <v/>
      </c>
      <c r="Q43" s="983" t="str">
        <f>IF(基本情報入力シート!Z86="","",基本情報入力シート!Z86)</f>
        <v/>
      </c>
      <c r="R43" s="987" t="str">
        <f>IF(基本情報入力シート!AA86="","",基本情報入力シート!AA86)</f>
        <v/>
      </c>
      <c r="S43" s="991"/>
      <c r="T43" s="996"/>
      <c r="U43" s="1000" t="str">
        <f>IF(P43="","",VLOOKUP(P43,'【参考】数式用'!$A$5:$I$28,MATCH(T43,'【参考】数式用'!$C$4:$G$4,0)+2,0))</f>
        <v/>
      </c>
      <c r="V43" s="1005" t="s">
        <v>171</v>
      </c>
      <c r="W43" s="1011"/>
      <c r="X43" s="1013" t="s">
        <v>31</v>
      </c>
      <c r="Y43" s="1011"/>
      <c r="Z43" s="1015" t="s">
        <v>164</v>
      </c>
      <c r="AA43" s="1011"/>
      <c r="AB43" s="1013" t="s">
        <v>31</v>
      </c>
      <c r="AC43" s="1011"/>
      <c r="AD43" s="1013" t="s">
        <v>39</v>
      </c>
      <c r="AE43" s="1019" t="s">
        <v>68</v>
      </c>
      <c r="AF43" s="1021" t="str">
        <f t="shared" si="0"/>
        <v/>
      </c>
      <c r="AG43" s="1013" t="s">
        <v>173</v>
      </c>
      <c r="AH43" s="1029" t="str">
        <f t="shared" si="1"/>
        <v/>
      </c>
    </row>
    <row r="44" spans="1:34" ht="36.75" customHeight="1">
      <c r="A44" s="940">
        <f t="shared" si="2"/>
        <v>34</v>
      </c>
      <c r="B44" s="947" t="str">
        <f>IF(基本情報入力シート!C87="","",基本情報入力シート!C87)</f>
        <v/>
      </c>
      <c r="C44" s="952"/>
      <c r="D44" s="952"/>
      <c r="E44" s="952"/>
      <c r="F44" s="952"/>
      <c r="G44" s="952"/>
      <c r="H44" s="952"/>
      <c r="I44" s="952"/>
      <c r="J44" s="952"/>
      <c r="K44" s="959"/>
      <c r="L44" s="963" t="str">
        <f>IF(基本情報入力シート!M87="","",基本情報入力シート!M87)</f>
        <v/>
      </c>
      <c r="M44" s="963" t="str">
        <f>IF(基本情報入力シート!R87="","",基本情報入力シート!R87)</f>
        <v/>
      </c>
      <c r="N44" s="963" t="str">
        <f>IF(基本情報入力シート!W87="","",基本情報入力シート!W87)</f>
        <v/>
      </c>
      <c r="O44" s="940" t="str">
        <f>IF(基本情報入力シート!X87="","",基本情報入力シート!X87)</f>
        <v/>
      </c>
      <c r="P44" s="977" t="str">
        <f>IF(基本情報入力シート!Y87="","",基本情報入力シート!Y87)</f>
        <v/>
      </c>
      <c r="Q44" s="983" t="str">
        <f>IF(基本情報入力シート!Z87="","",基本情報入力シート!Z87)</f>
        <v/>
      </c>
      <c r="R44" s="987" t="str">
        <f>IF(基本情報入力シート!AA87="","",基本情報入力シート!AA87)</f>
        <v/>
      </c>
      <c r="S44" s="991"/>
      <c r="T44" s="996"/>
      <c r="U44" s="1000" t="str">
        <f>IF(P44="","",VLOOKUP(P44,'【参考】数式用'!$A$5:$I$28,MATCH(T44,'【参考】数式用'!$C$4:$G$4,0)+2,0))</f>
        <v/>
      </c>
      <c r="V44" s="1005" t="s">
        <v>171</v>
      </c>
      <c r="W44" s="1011"/>
      <c r="X44" s="1013" t="s">
        <v>31</v>
      </c>
      <c r="Y44" s="1011"/>
      <c r="Z44" s="1015" t="s">
        <v>164</v>
      </c>
      <c r="AA44" s="1011"/>
      <c r="AB44" s="1013" t="s">
        <v>31</v>
      </c>
      <c r="AC44" s="1011"/>
      <c r="AD44" s="1013" t="s">
        <v>39</v>
      </c>
      <c r="AE44" s="1019" t="s">
        <v>68</v>
      </c>
      <c r="AF44" s="1021" t="str">
        <f t="shared" si="0"/>
        <v/>
      </c>
      <c r="AG44" s="1013" t="s">
        <v>173</v>
      </c>
      <c r="AH44" s="1029" t="str">
        <f t="shared" si="1"/>
        <v/>
      </c>
    </row>
    <row r="45" spans="1:34" ht="36.75" customHeight="1">
      <c r="A45" s="940">
        <f t="shared" si="2"/>
        <v>35</v>
      </c>
      <c r="B45" s="947" t="str">
        <f>IF(基本情報入力シート!C88="","",基本情報入力シート!C88)</f>
        <v/>
      </c>
      <c r="C45" s="952"/>
      <c r="D45" s="952"/>
      <c r="E45" s="952"/>
      <c r="F45" s="952"/>
      <c r="G45" s="952"/>
      <c r="H45" s="952"/>
      <c r="I45" s="952"/>
      <c r="J45" s="952"/>
      <c r="K45" s="959"/>
      <c r="L45" s="963" t="str">
        <f>IF(基本情報入力シート!M88="","",基本情報入力シート!M88)</f>
        <v/>
      </c>
      <c r="M45" s="963" t="str">
        <f>IF(基本情報入力シート!R88="","",基本情報入力シート!R88)</f>
        <v/>
      </c>
      <c r="N45" s="963" t="str">
        <f>IF(基本情報入力シート!W88="","",基本情報入力シート!W88)</f>
        <v/>
      </c>
      <c r="O45" s="940" t="str">
        <f>IF(基本情報入力シート!X88="","",基本情報入力シート!X88)</f>
        <v/>
      </c>
      <c r="P45" s="977" t="str">
        <f>IF(基本情報入力シート!Y88="","",基本情報入力シート!Y88)</f>
        <v/>
      </c>
      <c r="Q45" s="983" t="str">
        <f>IF(基本情報入力シート!Z88="","",基本情報入力シート!Z88)</f>
        <v/>
      </c>
      <c r="R45" s="987" t="str">
        <f>IF(基本情報入力シート!AA88="","",基本情報入力シート!AA88)</f>
        <v/>
      </c>
      <c r="S45" s="991"/>
      <c r="T45" s="996"/>
      <c r="U45" s="1000" t="str">
        <f>IF(P45="","",VLOOKUP(P45,'【参考】数式用'!$A$5:$I$28,MATCH(T45,'【参考】数式用'!$C$4:$G$4,0)+2,0))</f>
        <v/>
      </c>
      <c r="V45" s="1005" t="s">
        <v>171</v>
      </c>
      <c r="W45" s="1011"/>
      <c r="X45" s="1013" t="s">
        <v>31</v>
      </c>
      <c r="Y45" s="1011"/>
      <c r="Z45" s="1015" t="s">
        <v>164</v>
      </c>
      <c r="AA45" s="1011"/>
      <c r="AB45" s="1013" t="s">
        <v>31</v>
      </c>
      <c r="AC45" s="1011"/>
      <c r="AD45" s="1013" t="s">
        <v>39</v>
      </c>
      <c r="AE45" s="1019" t="s">
        <v>68</v>
      </c>
      <c r="AF45" s="1021" t="str">
        <f t="shared" si="0"/>
        <v/>
      </c>
      <c r="AG45" s="1013" t="s">
        <v>173</v>
      </c>
      <c r="AH45" s="1029" t="str">
        <f t="shared" si="1"/>
        <v/>
      </c>
    </row>
    <row r="46" spans="1:34" ht="36.75" customHeight="1">
      <c r="A46" s="940">
        <f t="shared" si="2"/>
        <v>36</v>
      </c>
      <c r="B46" s="947" t="str">
        <f>IF(基本情報入力シート!C89="","",基本情報入力シート!C89)</f>
        <v/>
      </c>
      <c r="C46" s="952"/>
      <c r="D46" s="952"/>
      <c r="E46" s="952"/>
      <c r="F46" s="952"/>
      <c r="G46" s="952"/>
      <c r="H46" s="952"/>
      <c r="I46" s="952"/>
      <c r="J46" s="952"/>
      <c r="K46" s="959"/>
      <c r="L46" s="963" t="str">
        <f>IF(基本情報入力シート!M89="","",基本情報入力シート!M89)</f>
        <v/>
      </c>
      <c r="M46" s="963" t="str">
        <f>IF(基本情報入力シート!R89="","",基本情報入力シート!R89)</f>
        <v/>
      </c>
      <c r="N46" s="963" t="str">
        <f>IF(基本情報入力シート!W89="","",基本情報入力シート!W89)</f>
        <v/>
      </c>
      <c r="O46" s="940" t="str">
        <f>IF(基本情報入力シート!X89="","",基本情報入力シート!X89)</f>
        <v/>
      </c>
      <c r="P46" s="977" t="str">
        <f>IF(基本情報入力シート!Y89="","",基本情報入力シート!Y89)</f>
        <v/>
      </c>
      <c r="Q46" s="983" t="str">
        <f>IF(基本情報入力シート!Z89="","",基本情報入力シート!Z89)</f>
        <v/>
      </c>
      <c r="R46" s="987" t="str">
        <f>IF(基本情報入力シート!AA89="","",基本情報入力シート!AA89)</f>
        <v/>
      </c>
      <c r="S46" s="991"/>
      <c r="T46" s="996"/>
      <c r="U46" s="1000" t="str">
        <f>IF(P46="","",VLOOKUP(P46,'【参考】数式用'!$A$5:$I$28,MATCH(T46,'【参考】数式用'!$C$4:$G$4,0)+2,0))</f>
        <v/>
      </c>
      <c r="V46" s="1005" t="s">
        <v>171</v>
      </c>
      <c r="W46" s="1011"/>
      <c r="X46" s="1013" t="s">
        <v>31</v>
      </c>
      <c r="Y46" s="1011"/>
      <c r="Z46" s="1015" t="s">
        <v>164</v>
      </c>
      <c r="AA46" s="1011"/>
      <c r="AB46" s="1013" t="s">
        <v>31</v>
      </c>
      <c r="AC46" s="1011"/>
      <c r="AD46" s="1013" t="s">
        <v>39</v>
      </c>
      <c r="AE46" s="1019" t="s">
        <v>68</v>
      </c>
      <c r="AF46" s="1021" t="str">
        <f t="shared" si="0"/>
        <v/>
      </c>
      <c r="AG46" s="1013" t="s">
        <v>173</v>
      </c>
      <c r="AH46" s="1029" t="str">
        <f t="shared" si="1"/>
        <v/>
      </c>
    </row>
    <row r="47" spans="1:34" ht="36.75" customHeight="1">
      <c r="A47" s="940">
        <f t="shared" si="2"/>
        <v>37</v>
      </c>
      <c r="B47" s="947" t="str">
        <f>IF(基本情報入力シート!C90="","",基本情報入力シート!C90)</f>
        <v/>
      </c>
      <c r="C47" s="952"/>
      <c r="D47" s="952"/>
      <c r="E47" s="952"/>
      <c r="F47" s="952"/>
      <c r="G47" s="952"/>
      <c r="H47" s="952"/>
      <c r="I47" s="952"/>
      <c r="J47" s="952"/>
      <c r="K47" s="959"/>
      <c r="L47" s="963" t="str">
        <f>IF(基本情報入力シート!M90="","",基本情報入力シート!M90)</f>
        <v/>
      </c>
      <c r="M47" s="963" t="str">
        <f>IF(基本情報入力シート!R90="","",基本情報入力シート!R90)</f>
        <v/>
      </c>
      <c r="N47" s="963" t="str">
        <f>IF(基本情報入力シート!W90="","",基本情報入力シート!W90)</f>
        <v/>
      </c>
      <c r="O47" s="940" t="str">
        <f>IF(基本情報入力シート!X90="","",基本情報入力シート!X90)</f>
        <v/>
      </c>
      <c r="P47" s="977" t="str">
        <f>IF(基本情報入力シート!Y90="","",基本情報入力シート!Y90)</f>
        <v/>
      </c>
      <c r="Q47" s="983" t="str">
        <f>IF(基本情報入力シート!Z90="","",基本情報入力シート!Z90)</f>
        <v/>
      </c>
      <c r="R47" s="987" t="str">
        <f>IF(基本情報入力シート!AA90="","",基本情報入力シート!AA90)</f>
        <v/>
      </c>
      <c r="S47" s="991"/>
      <c r="T47" s="996"/>
      <c r="U47" s="1000" t="str">
        <f>IF(P47="","",VLOOKUP(P47,'【参考】数式用'!$A$5:$I$28,MATCH(T47,'【参考】数式用'!$C$4:$G$4,0)+2,0))</f>
        <v/>
      </c>
      <c r="V47" s="1005" t="s">
        <v>171</v>
      </c>
      <c r="W47" s="1011"/>
      <c r="X47" s="1013" t="s">
        <v>31</v>
      </c>
      <c r="Y47" s="1011"/>
      <c r="Z47" s="1015" t="s">
        <v>164</v>
      </c>
      <c r="AA47" s="1011"/>
      <c r="AB47" s="1013" t="s">
        <v>31</v>
      </c>
      <c r="AC47" s="1011"/>
      <c r="AD47" s="1013" t="s">
        <v>39</v>
      </c>
      <c r="AE47" s="1019" t="s">
        <v>68</v>
      </c>
      <c r="AF47" s="1021" t="str">
        <f t="shared" si="0"/>
        <v/>
      </c>
      <c r="AG47" s="1013" t="s">
        <v>173</v>
      </c>
      <c r="AH47" s="1029" t="str">
        <f t="shared" si="1"/>
        <v/>
      </c>
    </row>
    <row r="48" spans="1:34" ht="36.75" customHeight="1">
      <c r="A48" s="940">
        <f t="shared" si="2"/>
        <v>38</v>
      </c>
      <c r="B48" s="947" t="str">
        <f>IF(基本情報入力シート!C91="","",基本情報入力シート!C91)</f>
        <v/>
      </c>
      <c r="C48" s="952"/>
      <c r="D48" s="952"/>
      <c r="E48" s="952"/>
      <c r="F48" s="952"/>
      <c r="G48" s="952"/>
      <c r="H48" s="952"/>
      <c r="I48" s="952"/>
      <c r="J48" s="952"/>
      <c r="K48" s="959"/>
      <c r="L48" s="963" t="str">
        <f>IF(基本情報入力シート!M91="","",基本情報入力シート!M91)</f>
        <v/>
      </c>
      <c r="M48" s="963" t="str">
        <f>IF(基本情報入力シート!R91="","",基本情報入力シート!R91)</f>
        <v/>
      </c>
      <c r="N48" s="963" t="str">
        <f>IF(基本情報入力シート!W91="","",基本情報入力シート!W91)</f>
        <v/>
      </c>
      <c r="O48" s="940" t="str">
        <f>IF(基本情報入力シート!X91="","",基本情報入力シート!X91)</f>
        <v/>
      </c>
      <c r="P48" s="977" t="str">
        <f>IF(基本情報入力シート!Y91="","",基本情報入力シート!Y91)</f>
        <v/>
      </c>
      <c r="Q48" s="983" t="str">
        <f>IF(基本情報入力シート!Z91="","",基本情報入力シート!Z91)</f>
        <v/>
      </c>
      <c r="R48" s="987" t="str">
        <f>IF(基本情報入力シート!AA91="","",基本情報入力シート!AA91)</f>
        <v/>
      </c>
      <c r="S48" s="991"/>
      <c r="T48" s="996"/>
      <c r="U48" s="1000" t="str">
        <f>IF(P48="","",VLOOKUP(P48,'【参考】数式用'!$A$5:$I$28,MATCH(T48,'【参考】数式用'!$C$4:$G$4,0)+2,0))</f>
        <v/>
      </c>
      <c r="V48" s="1005" t="s">
        <v>171</v>
      </c>
      <c r="W48" s="1011"/>
      <c r="X48" s="1013" t="s">
        <v>31</v>
      </c>
      <c r="Y48" s="1011"/>
      <c r="Z48" s="1015" t="s">
        <v>164</v>
      </c>
      <c r="AA48" s="1011"/>
      <c r="AB48" s="1013" t="s">
        <v>31</v>
      </c>
      <c r="AC48" s="1011"/>
      <c r="AD48" s="1013" t="s">
        <v>39</v>
      </c>
      <c r="AE48" s="1019" t="s">
        <v>68</v>
      </c>
      <c r="AF48" s="1021" t="str">
        <f t="shared" si="0"/>
        <v/>
      </c>
      <c r="AG48" s="1013" t="s">
        <v>173</v>
      </c>
      <c r="AH48" s="1029" t="str">
        <f t="shared" si="1"/>
        <v/>
      </c>
    </row>
    <row r="49" spans="1:34" ht="36.75" customHeight="1">
      <c r="A49" s="940">
        <f t="shared" si="2"/>
        <v>39</v>
      </c>
      <c r="B49" s="947" t="str">
        <f>IF(基本情報入力シート!C92="","",基本情報入力シート!C92)</f>
        <v/>
      </c>
      <c r="C49" s="952"/>
      <c r="D49" s="952"/>
      <c r="E49" s="952"/>
      <c r="F49" s="952"/>
      <c r="G49" s="952"/>
      <c r="H49" s="952"/>
      <c r="I49" s="952"/>
      <c r="J49" s="952"/>
      <c r="K49" s="959"/>
      <c r="L49" s="963" t="str">
        <f>IF(基本情報入力シート!M92="","",基本情報入力シート!M92)</f>
        <v/>
      </c>
      <c r="M49" s="963" t="str">
        <f>IF(基本情報入力シート!R92="","",基本情報入力シート!R92)</f>
        <v/>
      </c>
      <c r="N49" s="963" t="str">
        <f>IF(基本情報入力シート!W92="","",基本情報入力シート!W92)</f>
        <v/>
      </c>
      <c r="O49" s="940" t="str">
        <f>IF(基本情報入力シート!X92="","",基本情報入力シート!X92)</f>
        <v/>
      </c>
      <c r="P49" s="977" t="str">
        <f>IF(基本情報入力シート!Y92="","",基本情報入力シート!Y92)</f>
        <v/>
      </c>
      <c r="Q49" s="983" t="str">
        <f>IF(基本情報入力シート!Z92="","",基本情報入力シート!Z92)</f>
        <v/>
      </c>
      <c r="R49" s="987" t="str">
        <f>IF(基本情報入力シート!AA92="","",基本情報入力シート!AA92)</f>
        <v/>
      </c>
      <c r="S49" s="991"/>
      <c r="T49" s="996"/>
      <c r="U49" s="1000" t="str">
        <f>IF(P49="","",VLOOKUP(P49,'【参考】数式用'!$A$5:$I$28,MATCH(T49,'【参考】数式用'!$C$4:$G$4,0)+2,0))</f>
        <v/>
      </c>
      <c r="V49" s="1005" t="s">
        <v>171</v>
      </c>
      <c r="W49" s="1011"/>
      <c r="X49" s="1013" t="s">
        <v>31</v>
      </c>
      <c r="Y49" s="1011"/>
      <c r="Z49" s="1015" t="s">
        <v>164</v>
      </c>
      <c r="AA49" s="1011"/>
      <c r="AB49" s="1013" t="s">
        <v>31</v>
      </c>
      <c r="AC49" s="1011"/>
      <c r="AD49" s="1013" t="s">
        <v>39</v>
      </c>
      <c r="AE49" s="1019" t="s">
        <v>68</v>
      </c>
      <c r="AF49" s="1021" t="str">
        <f t="shared" si="0"/>
        <v/>
      </c>
      <c r="AG49" s="1013" t="s">
        <v>173</v>
      </c>
      <c r="AH49" s="1029" t="str">
        <f t="shared" si="1"/>
        <v/>
      </c>
    </row>
    <row r="50" spans="1:34" ht="36.75" customHeight="1">
      <c r="A50" s="940">
        <f t="shared" si="2"/>
        <v>40</v>
      </c>
      <c r="B50" s="947" t="str">
        <f>IF(基本情報入力シート!C93="","",基本情報入力シート!C93)</f>
        <v/>
      </c>
      <c r="C50" s="952"/>
      <c r="D50" s="952"/>
      <c r="E50" s="952"/>
      <c r="F50" s="952"/>
      <c r="G50" s="952"/>
      <c r="H50" s="952"/>
      <c r="I50" s="952"/>
      <c r="J50" s="952"/>
      <c r="K50" s="959"/>
      <c r="L50" s="963" t="str">
        <f>IF(基本情報入力シート!M93="","",基本情報入力シート!M93)</f>
        <v/>
      </c>
      <c r="M50" s="963" t="str">
        <f>IF(基本情報入力シート!R93="","",基本情報入力シート!R93)</f>
        <v/>
      </c>
      <c r="N50" s="963" t="str">
        <f>IF(基本情報入力シート!W93="","",基本情報入力シート!W93)</f>
        <v/>
      </c>
      <c r="O50" s="940" t="str">
        <f>IF(基本情報入力シート!X93="","",基本情報入力シート!X93)</f>
        <v/>
      </c>
      <c r="P50" s="977" t="str">
        <f>IF(基本情報入力シート!Y93="","",基本情報入力シート!Y93)</f>
        <v/>
      </c>
      <c r="Q50" s="983" t="str">
        <f>IF(基本情報入力シート!Z93="","",基本情報入力シート!Z93)</f>
        <v/>
      </c>
      <c r="R50" s="987" t="str">
        <f>IF(基本情報入力シート!AA93="","",基本情報入力シート!AA93)</f>
        <v/>
      </c>
      <c r="S50" s="991"/>
      <c r="T50" s="996"/>
      <c r="U50" s="1000" t="str">
        <f>IF(P50="","",VLOOKUP(P50,'【参考】数式用'!$A$5:$I$28,MATCH(T50,'【参考】数式用'!$C$4:$G$4,0)+2,0))</f>
        <v/>
      </c>
      <c r="V50" s="1005" t="s">
        <v>171</v>
      </c>
      <c r="W50" s="1011"/>
      <c r="X50" s="1013" t="s">
        <v>31</v>
      </c>
      <c r="Y50" s="1011"/>
      <c r="Z50" s="1015" t="s">
        <v>164</v>
      </c>
      <c r="AA50" s="1011"/>
      <c r="AB50" s="1013" t="s">
        <v>31</v>
      </c>
      <c r="AC50" s="1011"/>
      <c r="AD50" s="1013" t="s">
        <v>39</v>
      </c>
      <c r="AE50" s="1019" t="s">
        <v>68</v>
      </c>
      <c r="AF50" s="1021" t="str">
        <f t="shared" si="0"/>
        <v/>
      </c>
      <c r="AG50" s="1025" t="s">
        <v>173</v>
      </c>
      <c r="AH50" s="1029" t="str">
        <f t="shared" si="1"/>
        <v/>
      </c>
    </row>
    <row r="51" spans="1:34" ht="36.75" customHeight="1">
      <c r="A51" s="940">
        <f t="shared" si="2"/>
        <v>41</v>
      </c>
      <c r="B51" s="947" t="str">
        <f>IF(基本情報入力シート!C94="","",基本情報入力シート!C94)</f>
        <v/>
      </c>
      <c r="C51" s="952"/>
      <c r="D51" s="952"/>
      <c r="E51" s="952"/>
      <c r="F51" s="952"/>
      <c r="G51" s="952"/>
      <c r="H51" s="952"/>
      <c r="I51" s="952"/>
      <c r="J51" s="952"/>
      <c r="K51" s="959"/>
      <c r="L51" s="963" t="str">
        <f>IF(基本情報入力シート!M94="","",基本情報入力シート!M94)</f>
        <v/>
      </c>
      <c r="M51" s="963" t="str">
        <f>IF(基本情報入力シート!R94="","",基本情報入力シート!R94)</f>
        <v/>
      </c>
      <c r="N51" s="963" t="str">
        <f>IF(基本情報入力シート!W94="","",基本情報入力シート!W94)</f>
        <v/>
      </c>
      <c r="O51" s="940" t="str">
        <f>IF(基本情報入力シート!X94="","",基本情報入力シート!X94)</f>
        <v/>
      </c>
      <c r="P51" s="977" t="str">
        <f>IF(基本情報入力シート!Y94="","",基本情報入力シート!Y94)</f>
        <v/>
      </c>
      <c r="Q51" s="983" t="str">
        <f>IF(基本情報入力シート!Z94="","",基本情報入力シート!Z94)</f>
        <v/>
      </c>
      <c r="R51" s="987" t="str">
        <f>IF(基本情報入力シート!AA94="","",基本情報入力シート!AA94)</f>
        <v/>
      </c>
      <c r="S51" s="991"/>
      <c r="T51" s="996"/>
      <c r="U51" s="1000" t="str">
        <f>IF(P51="","",VLOOKUP(P51,'【参考】数式用'!$A$5:$I$28,MATCH(T51,'【参考】数式用'!$C$4:$G$4,0)+2,0))</f>
        <v/>
      </c>
      <c r="V51" s="1005" t="s">
        <v>171</v>
      </c>
      <c r="W51" s="1011"/>
      <c r="X51" s="1013" t="s">
        <v>31</v>
      </c>
      <c r="Y51" s="1011"/>
      <c r="Z51" s="1015" t="s">
        <v>164</v>
      </c>
      <c r="AA51" s="1011"/>
      <c r="AB51" s="1013" t="s">
        <v>31</v>
      </c>
      <c r="AC51" s="1011"/>
      <c r="AD51" s="1013" t="s">
        <v>39</v>
      </c>
      <c r="AE51" s="1019" t="s">
        <v>68</v>
      </c>
      <c r="AF51" s="1021" t="str">
        <f t="shared" si="0"/>
        <v/>
      </c>
      <c r="AG51" s="1025" t="s">
        <v>173</v>
      </c>
      <c r="AH51" s="1029" t="str">
        <f t="shared" si="1"/>
        <v/>
      </c>
    </row>
    <row r="52" spans="1:34" ht="36.75" customHeight="1">
      <c r="A52" s="940">
        <f t="shared" si="2"/>
        <v>42</v>
      </c>
      <c r="B52" s="947" t="str">
        <f>IF(基本情報入力シート!C95="","",基本情報入力シート!C95)</f>
        <v/>
      </c>
      <c r="C52" s="952"/>
      <c r="D52" s="952"/>
      <c r="E52" s="952"/>
      <c r="F52" s="952"/>
      <c r="G52" s="952"/>
      <c r="H52" s="952"/>
      <c r="I52" s="952"/>
      <c r="J52" s="952"/>
      <c r="K52" s="959"/>
      <c r="L52" s="963" t="str">
        <f>IF(基本情報入力シート!M95="","",基本情報入力シート!M95)</f>
        <v/>
      </c>
      <c r="M52" s="963" t="str">
        <f>IF(基本情報入力シート!R95="","",基本情報入力シート!R95)</f>
        <v/>
      </c>
      <c r="N52" s="963" t="str">
        <f>IF(基本情報入力シート!W95="","",基本情報入力シート!W95)</f>
        <v/>
      </c>
      <c r="O52" s="940" t="str">
        <f>IF(基本情報入力シート!X95="","",基本情報入力シート!X95)</f>
        <v/>
      </c>
      <c r="P52" s="977" t="str">
        <f>IF(基本情報入力シート!Y95="","",基本情報入力シート!Y95)</f>
        <v/>
      </c>
      <c r="Q52" s="983" t="str">
        <f>IF(基本情報入力シート!Z95="","",基本情報入力シート!Z95)</f>
        <v/>
      </c>
      <c r="R52" s="987" t="str">
        <f>IF(基本情報入力シート!AA95="","",基本情報入力シート!AA95)</f>
        <v/>
      </c>
      <c r="S52" s="991"/>
      <c r="T52" s="996"/>
      <c r="U52" s="1000" t="str">
        <f>IF(P52="","",VLOOKUP(P52,'【参考】数式用'!$A$5:$I$28,MATCH(T52,'【参考】数式用'!$C$4:$G$4,0)+2,0))</f>
        <v/>
      </c>
      <c r="V52" s="1005" t="s">
        <v>171</v>
      </c>
      <c r="W52" s="1011"/>
      <c r="X52" s="1013" t="s">
        <v>31</v>
      </c>
      <c r="Y52" s="1011"/>
      <c r="Z52" s="1015" t="s">
        <v>164</v>
      </c>
      <c r="AA52" s="1011"/>
      <c r="AB52" s="1013" t="s">
        <v>31</v>
      </c>
      <c r="AC52" s="1011"/>
      <c r="AD52" s="1013" t="s">
        <v>39</v>
      </c>
      <c r="AE52" s="1019" t="s">
        <v>68</v>
      </c>
      <c r="AF52" s="1021" t="str">
        <f t="shared" si="0"/>
        <v/>
      </c>
      <c r="AG52" s="1025" t="s">
        <v>173</v>
      </c>
      <c r="AH52" s="1029" t="str">
        <f t="shared" si="1"/>
        <v/>
      </c>
    </row>
    <row r="53" spans="1:34" ht="36.75" customHeight="1">
      <c r="A53" s="940">
        <f t="shared" si="2"/>
        <v>43</v>
      </c>
      <c r="B53" s="947" t="str">
        <f>IF(基本情報入力シート!C96="","",基本情報入力シート!C96)</f>
        <v/>
      </c>
      <c r="C53" s="952"/>
      <c r="D53" s="952"/>
      <c r="E53" s="952"/>
      <c r="F53" s="952"/>
      <c r="G53" s="952"/>
      <c r="H53" s="952"/>
      <c r="I53" s="952"/>
      <c r="J53" s="952"/>
      <c r="K53" s="959"/>
      <c r="L53" s="963" t="str">
        <f>IF(基本情報入力シート!M96="","",基本情報入力シート!M96)</f>
        <v/>
      </c>
      <c r="M53" s="963" t="str">
        <f>IF(基本情報入力シート!R96="","",基本情報入力シート!R96)</f>
        <v/>
      </c>
      <c r="N53" s="963" t="str">
        <f>IF(基本情報入力シート!W96="","",基本情報入力シート!W96)</f>
        <v/>
      </c>
      <c r="O53" s="940" t="str">
        <f>IF(基本情報入力シート!X96="","",基本情報入力シート!X96)</f>
        <v/>
      </c>
      <c r="P53" s="977" t="str">
        <f>IF(基本情報入力シート!Y96="","",基本情報入力シート!Y96)</f>
        <v/>
      </c>
      <c r="Q53" s="983" t="str">
        <f>IF(基本情報入力シート!Z96="","",基本情報入力シート!Z96)</f>
        <v/>
      </c>
      <c r="R53" s="987" t="str">
        <f>IF(基本情報入力シート!AA96="","",基本情報入力シート!AA96)</f>
        <v/>
      </c>
      <c r="S53" s="991"/>
      <c r="T53" s="996"/>
      <c r="U53" s="1000" t="str">
        <f>IF(P53="","",VLOOKUP(P53,'【参考】数式用'!$A$5:$I$28,MATCH(T53,'【参考】数式用'!$C$4:$G$4,0)+2,0))</f>
        <v/>
      </c>
      <c r="V53" s="1005" t="s">
        <v>171</v>
      </c>
      <c r="W53" s="1011"/>
      <c r="X53" s="1013" t="s">
        <v>31</v>
      </c>
      <c r="Y53" s="1011"/>
      <c r="Z53" s="1015" t="s">
        <v>164</v>
      </c>
      <c r="AA53" s="1011"/>
      <c r="AB53" s="1013" t="s">
        <v>31</v>
      </c>
      <c r="AC53" s="1011"/>
      <c r="AD53" s="1013" t="s">
        <v>39</v>
      </c>
      <c r="AE53" s="1019" t="s">
        <v>68</v>
      </c>
      <c r="AF53" s="1021" t="str">
        <f t="shared" si="0"/>
        <v/>
      </c>
      <c r="AG53" s="1025" t="s">
        <v>173</v>
      </c>
      <c r="AH53" s="1029" t="str">
        <f t="shared" si="1"/>
        <v/>
      </c>
    </row>
    <row r="54" spans="1:34" ht="36.75" customHeight="1">
      <c r="A54" s="940">
        <f t="shared" si="2"/>
        <v>44</v>
      </c>
      <c r="B54" s="947" t="str">
        <f>IF(基本情報入力シート!C97="","",基本情報入力シート!C97)</f>
        <v/>
      </c>
      <c r="C54" s="952"/>
      <c r="D54" s="952"/>
      <c r="E54" s="952"/>
      <c r="F54" s="952"/>
      <c r="G54" s="952"/>
      <c r="H54" s="952"/>
      <c r="I54" s="952"/>
      <c r="J54" s="952"/>
      <c r="K54" s="959"/>
      <c r="L54" s="963" t="str">
        <f>IF(基本情報入力シート!M97="","",基本情報入力シート!M97)</f>
        <v/>
      </c>
      <c r="M54" s="963" t="str">
        <f>IF(基本情報入力シート!R97="","",基本情報入力シート!R97)</f>
        <v/>
      </c>
      <c r="N54" s="963" t="str">
        <f>IF(基本情報入力シート!W97="","",基本情報入力シート!W97)</f>
        <v/>
      </c>
      <c r="O54" s="940" t="str">
        <f>IF(基本情報入力シート!X97="","",基本情報入力シート!X97)</f>
        <v/>
      </c>
      <c r="P54" s="977" t="str">
        <f>IF(基本情報入力シート!Y97="","",基本情報入力シート!Y97)</f>
        <v/>
      </c>
      <c r="Q54" s="983" t="str">
        <f>IF(基本情報入力シート!Z97="","",基本情報入力シート!Z97)</f>
        <v/>
      </c>
      <c r="R54" s="987" t="str">
        <f>IF(基本情報入力シート!AA97="","",基本情報入力シート!AA97)</f>
        <v/>
      </c>
      <c r="S54" s="991"/>
      <c r="T54" s="996"/>
      <c r="U54" s="1000" t="str">
        <f>IF(P54="","",VLOOKUP(P54,'【参考】数式用'!$A$5:$I$28,MATCH(T54,'【参考】数式用'!$C$4:$G$4,0)+2,0))</f>
        <v/>
      </c>
      <c r="V54" s="1005" t="s">
        <v>171</v>
      </c>
      <c r="W54" s="1011"/>
      <c r="X54" s="1013" t="s">
        <v>31</v>
      </c>
      <c r="Y54" s="1011"/>
      <c r="Z54" s="1015" t="s">
        <v>164</v>
      </c>
      <c r="AA54" s="1011"/>
      <c r="AB54" s="1013" t="s">
        <v>31</v>
      </c>
      <c r="AC54" s="1011"/>
      <c r="AD54" s="1013" t="s">
        <v>39</v>
      </c>
      <c r="AE54" s="1019" t="s">
        <v>68</v>
      </c>
      <c r="AF54" s="1021" t="str">
        <f t="shared" si="0"/>
        <v/>
      </c>
      <c r="AG54" s="1025" t="s">
        <v>173</v>
      </c>
      <c r="AH54" s="1029" t="str">
        <f t="shared" si="1"/>
        <v/>
      </c>
    </row>
    <row r="55" spans="1:34" ht="36.75" customHeight="1">
      <c r="A55" s="940">
        <f t="shared" si="2"/>
        <v>45</v>
      </c>
      <c r="B55" s="947" t="str">
        <f>IF(基本情報入力シート!C98="","",基本情報入力シート!C98)</f>
        <v/>
      </c>
      <c r="C55" s="952"/>
      <c r="D55" s="952"/>
      <c r="E55" s="952"/>
      <c r="F55" s="952"/>
      <c r="G55" s="952"/>
      <c r="H55" s="952"/>
      <c r="I55" s="952"/>
      <c r="J55" s="952"/>
      <c r="K55" s="959"/>
      <c r="L55" s="963" t="str">
        <f>IF(基本情報入力シート!M98="","",基本情報入力シート!M98)</f>
        <v/>
      </c>
      <c r="M55" s="963" t="str">
        <f>IF(基本情報入力シート!R98="","",基本情報入力シート!R98)</f>
        <v/>
      </c>
      <c r="N55" s="963" t="str">
        <f>IF(基本情報入力シート!W98="","",基本情報入力シート!W98)</f>
        <v/>
      </c>
      <c r="O55" s="940" t="str">
        <f>IF(基本情報入力シート!X98="","",基本情報入力シート!X98)</f>
        <v/>
      </c>
      <c r="P55" s="977" t="str">
        <f>IF(基本情報入力シート!Y98="","",基本情報入力シート!Y98)</f>
        <v/>
      </c>
      <c r="Q55" s="983" t="str">
        <f>IF(基本情報入力シート!Z98="","",基本情報入力シート!Z98)</f>
        <v/>
      </c>
      <c r="R55" s="987" t="str">
        <f>IF(基本情報入力シート!AA98="","",基本情報入力シート!AA98)</f>
        <v/>
      </c>
      <c r="S55" s="991"/>
      <c r="T55" s="996"/>
      <c r="U55" s="1000" t="str">
        <f>IF(P55="","",VLOOKUP(P55,'【参考】数式用'!$A$5:$I$28,MATCH(T55,'【参考】数式用'!$C$4:$G$4,0)+2,0))</f>
        <v/>
      </c>
      <c r="V55" s="1005" t="s">
        <v>171</v>
      </c>
      <c r="W55" s="1011"/>
      <c r="X55" s="1013" t="s">
        <v>31</v>
      </c>
      <c r="Y55" s="1011"/>
      <c r="Z55" s="1015" t="s">
        <v>164</v>
      </c>
      <c r="AA55" s="1011"/>
      <c r="AB55" s="1013" t="s">
        <v>31</v>
      </c>
      <c r="AC55" s="1011"/>
      <c r="AD55" s="1013" t="s">
        <v>39</v>
      </c>
      <c r="AE55" s="1019" t="s">
        <v>68</v>
      </c>
      <c r="AF55" s="1021" t="str">
        <f t="shared" si="0"/>
        <v/>
      </c>
      <c r="AG55" s="1025" t="s">
        <v>173</v>
      </c>
      <c r="AH55" s="1029" t="str">
        <f t="shared" si="1"/>
        <v/>
      </c>
    </row>
    <row r="56" spans="1:34" ht="36.75" customHeight="1">
      <c r="A56" s="940">
        <f t="shared" si="2"/>
        <v>46</v>
      </c>
      <c r="B56" s="947" t="str">
        <f>IF(基本情報入力シート!C99="","",基本情報入力シート!C99)</f>
        <v/>
      </c>
      <c r="C56" s="952"/>
      <c r="D56" s="952"/>
      <c r="E56" s="952"/>
      <c r="F56" s="952"/>
      <c r="G56" s="952"/>
      <c r="H56" s="952"/>
      <c r="I56" s="952"/>
      <c r="J56" s="952"/>
      <c r="K56" s="959"/>
      <c r="L56" s="963" t="str">
        <f>IF(基本情報入力シート!M99="","",基本情報入力シート!M99)</f>
        <v/>
      </c>
      <c r="M56" s="963" t="str">
        <f>IF(基本情報入力シート!R99="","",基本情報入力シート!R99)</f>
        <v/>
      </c>
      <c r="N56" s="963" t="str">
        <f>IF(基本情報入力シート!W99="","",基本情報入力シート!W99)</f>
        <v/>
      </c>
      <c r="O56" s="940" t="str">
        <f>IF(基本情報入力シート!X99="","",基本情報入力シート!X99)</f>
        <v/>
      </c>
      <c r="P56" s="977" t="str">
        <f>IF(基本情報入力シート!Y99="","",基本情報入力シート!Y99)</f>
        <v/>
      </c>
      <c r="Q56" s="983" t="str">
        <f>IF(基本情報入力シート!Z99="","",基本情報入力シート!Z99)</f>
        <v/>
      </c>
      <c r="R56" s="987" t="str">
        <f>IF(基本情報入力シート!AA99="","",基本情報入力シート!AA99)</f>
        <v/>
      </c>
      <c r="S56" s="991"/>
      <c r="T56" s="996"/>
      <c r="U56" s="1000" t="str">
        <f>IF(P56="","",VLOOKUP(P56,'【参考】数式用'!$A$5:$I$28,MATCH(T56,'【参考】数式用'!$C$4:$G$4,0)+2,0))</f>
        <v/>
      </c>
      <c r="V56" s="1005" t="s">
        <v>171</v>
      </c>
      <c r="W56" s="1011"/>
      <c r="X56" s="1013" t="s">
        <v>31</v>
      </c>
      <c r="Y56" s="1011"/>
      <c r="Z56" s="1015" t="s">
        <v>164</v>
      </c>
      <c r="AA56" s="1011"/>
      <c r="AB56" s="1013" t="s">
        <v>31</v>
      </c>
      <c r="AC56" s="1011"/>
      <c r="AD56" s="1013" t="s">
        <v>39</v>
      </c>
      <c r="AE56" s="1019" t="s">
        <v>68</v>
      </c>
      <c r="AF56" s="1021" t="str">
        <f t="shared" si="0"/>
        <v/>
      </c>
      <c r="AG56" s="1025" t="s">
        <v>173</v>
      </c>
      <c r="AH56" s="1029" t="str">
        <f t="shared" si="1"/>
        <v/>
      </c>
    </row>
    <row r="57" spans="1:34" ht="36.75" customHeight="1">
      <c r="A57" s="940">
        <f t="shared" si="2"/>
        <v>47</v>
      </c>
      <c r="B57" s="947" t="str">
        <f>IF(基本情報入力シート!C100="","",基本情報入力シート!C100)</f>
        <v/>
      </c>
      <c r="C57" s="952"/>
      <c r="D57" s="952"/>
      <c r="E57" s="952"/>
      <c r="F57" s="952"/>
      <c r="G57" s="952"/>
      <c r="H57" s="952"/>
      <c r="I57" s="952"/>
      <c r="J57" s="952"/>
      <c r="K57" s="959"/>
      <c r="L57" s="963" t="str">
        <f>IF(基本情報入力シート!M100="","",基本情報入力シート!M100)</f>
        <v/>
      </c>
      <c r="M57" s="963" t="str">
        <f>IF(基本情報入力シート!R100="","",基本情報入力シート!R100)</f>
        <v/>
      </c>
      <c r="N57" s="963" t="str">
        <f>IF(基本情報入力シート!W100="","",基本情報入力シート!W100)</f>
        <v/>
      </c>
      <c r="O57" s="940" t="str">
        <f>IF(基本情報入力シート!X100="","",基本情報入力シート!X100)</f>
        <v/>
      </c>
      <c r="P57" s="977" t="str">
        <f>IF(基本情報入力シート!Y100="","",基本情報入力シート!Y100)</f>
        <v/>
      </c>
      <c r="Q57" s="983" t="str">
        <f>IF(基本情報入力シート!Z100="","",基本情報入力シート!Z100)</f>
        <v/>
      </c>
      <c r="R57" s="987" t="str">
        <f>IF(基本情報入力シート!AA100="","",基本情報入力シート!AA100)</f>
        <v/>
      </c>
      <c r="S57" s="991"/>
      <c r="T57" s="996"/>
      <c r="U57" s="1000" t="str">
        <f>IF(P57="","",VLOOKUP(P57,'【参考】数式用'!$A$5:$I$28,MATCH(T57,'【参考】数式用'!$C$4:$G$4,0)+2,0))</f>
        <v/>
      </c>
      <c r="V57" s="1005" t="s">
        <v>171</v>
      </c>
      <c r="W57" s="1011"/>
      <c r="X57" s="1013" t="s">
        <v>31</v>
      </c>
      <c r="Y57" s="1011"/>
      <c r="Z57" s="1015" t="s">
        <v>164</v>
      </c>
      <c r="AA57" s="1011"/>
      <c r="AB57" s="1013" t="s">
        <v>31</v>
      </c>
      <c r="AC57" s="1011"/>
      <c r="AD57" s="1013" t="s">
        <v>39</v>
      </c>
      <c r="AE57" s="1019" t="s">
        <v>68</v>
      </c>
      <c r="AF57" s="1021" t="str">
        <f t="shared" si="0"/>
        <v/>
      </c>
      <c r="AG57" s="1025" t="s">
        <v>173</v>
      </c>
      <c r="AH57" s="1029" t="str">
        <f t="shared" si="1"/>
        <v/>
      </c>
    </row>
    <row r="58" spans="1:34" ht="36.75" customHeight="1">
      <c r="A58" s="940">
        <f t="shared" si="2"/>
        <v>48</v>
      </c>
      <c r="B58" s="947" t="str">
        <f>IF(基本情報入力シート!C101="","",基本情報入力シート!C101)</f>
        <v/>
      </c>
      <c r="C58" s="952"/>
      <c r="D58" s="952"/>
      <c r="E58" s="952"/>
      <c r="F58" s="952"/>
      <c r="G58" s="952"/>
      <c r="H58" s="952"/>
      <c r="I58" s="952"/>
      <c r="J58" s="952"/>
      <c r="K58" s="959"/>
      <c r="L58" s="963" t="str">
        <f>IF(基本情報入力シート!M101="","",基本情報入力シート!M101)</f>
        <v/>
      </c>
      <c r="M58" s="963" t="str">
        <f>IF(基本情報入力シート!R101="","",基本情報入力シート!R101)</f>
        <v/>
      </c>
      <c r="N58" s="963" t="str">
        <f>IF(基本情報入力シート!W101="","",基本情報入力シート!W101)</f>
        <v/>
      </c>
      <c r="O58" s="940" t="str">
        <f>IF(基本情報入力シート!X101="","",基本情報入力シート!X101)</f>
        <v/>
      </c>
      <c r="P58" s="977" t="str">
        <f>IF(基本情報入力シート!Y101="","",基本情報入力シート!Y101)</f>
        <v/>
      </c>
      <c r="Q58" s="983" t="str">
        <f>IF(基本情報入力シート!Z101="","",基本情報入力シート!Z101)</f>
        <v/>
      </c>
      <c r="R58" s="987" t="str">
        <f>IF(基本情報入力シート!AA101="","",基本情報入力シート!AA101)</f>
        <v/>
      </c>
      <c r="S58" s="991"/>
      <c r="T58" s="996"/>
      <c r="U58" s="1000" t="str">
        <f>IF(P58="","",VLOOKUP(P58,'【参考】数式用'!$A$5:$I$28,MATCH(T58,'【参考】数式用'!$C$4:$G$4,0)+2,0))</f>
        <v/>
      </c>
      <c r="V58" s="1005" t="s">
        <v>171</v>
      </c>
      <c r="W58" s="1011"/>
      <c r="X58" s="1013" t="s">
        <v>31</v>
      </c>
      <c r="Y58" s="1011"/>
      <c r="Z58" s="1015" t="s">
        <v>164</v>
      </c>
      <c r="AA58" s="1011"/>
      <c r="AB58" s="1013" t="s">
        <v>31</v>
      </c>
      <c r="AC58" s="1011"/>
      <c r="AD58" s="1013" t="s">
        <v>39</v>
      </c>
      <c r="AE58" s="1019" t="s">
        <v>68</v>
      </c>
      <c r="AF58" s="1021" t="str">
        <f t="shared" si="0"/>
        <v/>
      </c>
      <c r="AG58" s="1025" t="s">
        <v>173</v>
      </c>
      <c r="AH58" s="1029" t="str">
        <f t="shared" si="1"/>
        <v/>
      </c>
    </row>
    <row r="59" spans="1:34" ht="36.75" customHeight="1">
      <c r="A59" s="940">
        <f t="shared" si="2"/>
        <v>49</v>
      </c>
      <c r="B59" s="947" t="str">
        <f>IF(基本情報入力シート!C102="","",基本情報入力シート!C102)</f>
        <v/>
      </c>
      <c r="C59" s="952"/>
      <c r="D59" s="952"/>
      <c r="E59" s="952"/>
      <c r="F59" s="952"/>
      <c r="G59" s="952"/>
      <c r="H59" s="952"/>
      <c r="I59" s="952"/>
      <c r="J59" s="952"/>
      <c r="K59" s="959"/>
      <c r="L59" s="963" t="str">
        <f>IF(基本情報入力シート!M102="","",基本情報入力シート!M102)</f>
        <v/>
      </c>
      <c r="M59" s="963" t="str">
        <f>IF(基本情報入力シート!R102="","",基本情報入力シート!R102)</f>
        <v/>
      </c>
      <c r="N59" s="963" t="str">
        <f>IF(基本情報入力シート!W102="","",基本情報入力シート!W102)</f>
        <v/>
      </c>
      <c r="O59" s="940" t="str">
        <f>IF(基本情報入力シート!X102="","",基本情報入力シート!X102)</f>
        <v/>
      </c>
      <c r="P59" s="977" t="str">
        <f>IF(基本情報入力シート!Y102="","",基本情報入力シート!Y102)</f>
        <v/>
      </c>
      <c r="Q59" s="983" t="str">
        <f>IF(基本情報入力シート!Z102="","",基本情報入力シート!Z102)</f>
        <v/>
      </c>
      <c r="R59" s="987" t="str">
        <f>IF(基本情報入力シート!AA102="","",基本情報入力シート!AA102)</f>
        <v/>
      </c>
      <c r="S59" s="991"/>
      <c r="T59" s="996"/>
      <c r="U59" s="1000" t="str">
        <f>IF(P59="","",VLOOKUP(P59,'【参考】数式用'!$A$5:$I$28,MATCH(T59,'【参考】数式用'!$C$4:$G$4,0)+2,0))</f>
        <v/>
      </c>
      <c r="V59" s="1005" t="s">
        <v>171</v>
      </c>
      <c r="W59" s="1011"/>
      <c r="X59" s="1013" t="s">
        <v>31</v>
      </c>
      <c r="Y59" s="1011"/>
      <c r="Z59" s="1015" t="s">
        <v>164</v>
      </c>
      <c r="AA59" s="1011"/>
      <c r="AB59" s="1013" t="s">
        <v>31</v>
      </c>
      <c r="AC59" s="1011"/>
      <c r="AD59" s="1013" t="s">
        <v>39</v>
      </c>
      <c r="AE59" s="1019" t="s">
        <v>68</v>
      </c>
      <c r="AF59" s="1021" t="str">
        <f t="shared" si="0"/>
        <v/>
      </c>
      <c r="AG59" s="1025" t="s">
        <v>173</v>
      </c>
      <c r="AH59" s="1029" t="str">
        <f t="shared" si="1"/>
        <v/>
      </c>
    </row>
    <row r="60" spans="1:34" ht="36.75" customHeight="1">
      <c r="A60" s="940">
        <f t="shared" si="2"/>
        <v>50</v>
      </c>
      <c r="B60" s="947" t="str">
        <f>IF(基本情報入力シート!C103="","",基本情報入力シート!C103)</f>
        <v/>
      </c>
      <c r="C60" s="952"/>
      <c r="D60" s="952"/>
      <c r="E60" s="952"/>
      <c r="F60" s="952"/>
      <c r="G60" s="952"/>
      <c r="H60" s="952"/>
      <c r="I60" s="952"/>
      <c r="J60" s="952"/>
      <c r="K60" s="959"/>
      <c r="L60" s="963" t="str">
        <f>IF(基本情報入力シート!M103="","",基本情報入力シート!M103)</f>
        <v/>
      </c>
      <c r="M60" s="963" t="str">
        <f>IF(基本情報入力シート!R103="","",基本情報入力シート!R103)</f>
        <v/>
      </c>
      <c r="N60" s="963" t="str">
        <f>IF(基本情報入力シート!W103="","",基本情報入力シート!W103)</f>
        <v/>
      </c>
      <c r="O60" s="940" t="str">
        <f>IF(基本情報入力シート!X103="","",基本情報入力シート!X103)</f>
        <v/>
      </c>
      <c r="P60" s="977" t="str">
        <f>IF(基本情報入力シート!Y103="","",基本情報入力シート!Y103)</f>
        <v/>
      </c>
      <c r="Q60" s="983" t="str">
        <f>IF(基本情報入力シート!Z103="","",基本情報入力シート!Z103)</f>
        <v/>
      </c>
      <c r="R60" s="987" t="str">
        <f>IF(基本情報入力シート!AA103="","",基本情報入力シート!AA103)</f>
        <v/>
      </c>
      <c r="S60" s="991"/>
      <c r="T60" s="996"/>
      <c r="U60" s="1000" t="str">
        <f>IF(P60="","",VLOOKUP(P60,'【参考】数式用'!$A$5:$I$28,MATCH(T60,'【参考】数式用'!$C$4:$G$4,0)+2,0))</f>
        <v/>
      </c>
      <c r="V60" s="1005" t="s">
        <v>171</v>
      </c>
      <c r="W60" s="1011"/>
      <c r="X60" s="1013" t="s">
        <v>31</v>
      </c>
      <c r="Y60" s="1011"/>
      <c r="Z60" s="1015" t="s">
        <v>164</v>
      </c>
      <c r="AA60" s="1011"/>
      <c r="AB60" s="1013" t="s">
        <v>31</v>
      </c>
      <c r="AC60" s="1011"/>
      <c r="AD60" s="1013" t="s">
        <v>39</v>
      </c>
      <c r="AE60" s="1019" t="s">
        <v>68</v>
      </c>
      <c r="AF60" s="1021" t="str">
        <f t="shared" si="0"/>
        <v/>
      </c>
      <c r="AG60" s="1025" t="s">
        <v>173</v>
      </c>
      <c r="AH60" s="1029" t="str">
        <f t="shared" si="1"/>
        <v/>
      </c>
    </row>
    <row r="61" spans="1:34" ht="36.75" customHeight="1">
      <c r="A61" s="940">
        <f t="shared" si="2"/>
        <v>51</v>
      </c>
      <c r="B61" s="947" t="str">
        <f>IF(基本情報入力シート!C104="","",基本情報入力シート!C104)</f>
        <v/>
      </c>
      <c r="C61" s="952"/>
      <c r="D61" s="952"/>
      <c r="E61" s="952"/>
      <c r="F61" s="952"/>
      <c r="G61" s="952"/>
      <c r="H61" s="952"/>
      <c r="I61" s="952"/>
      <c r="J61" s="952"/>
      <c r="K61" s="959"/>
      <c r="L61" s="963" t="str">
        <f>IF(基本情報入力シート!M104="","",基本情報入力シート!M104)</f>
        <v/>
      </c>
      <c r="M61" s="963" t="str">
        <f>IF(基本情報入力シート!R104="","",基本情報入力シート!R104)</f>
        <v/>
      </c>
      <c r="N61" s="963" t="str">
        <f>IF(基本情報入力シート!W104="","",基本情報入力シート!W104)</f>
        <v/>
      </c>
      <c r="O61" s="940" t="str">
        <f>IF(基本情報入力シート!X104="","",基本情報入力シート!X104)</f>
        <v/>
      </c>
      <c r="P61" s="977" t="str">
        <f>IF(基本情報入力シート!Y104="","",基本情報入力シート!Y104)</f>
        <v/>
      </c>
      <c r="Q61" s="983" t="str">
        <f>IF(基本情報入力シート!Z104="","",基本情報入力シート!Z104)</f>
        <v/>
      </c>
      <c r="R61" s="987" t="str">
        <f>IF(基本情報入力シート!AA104="","",基本情報入力シート!AA104)</f>
        <v/>
      </c>
      <c r="S61" s="991"/>
      <c r="T61" s="996"/>
      <c r="U61" s="1000" t="str">
        <f>IF(P61="","",VLOOKUP(P61,'【参考】数式用'!$A$5:$I$28,MATCH(T61,'【参考】数式用'!$C$4:$G$4,0)+2,0))</f>
        <v/>
      </c>
      <c r="V61" s="1005" t="s">
        <v>171</v>
      </c>
      <c r="W61" s="1011"/>
      <c r="X61" s="1013" t="s">
        <v>31</v>
      </c>
      <c r="Y61" s="1011"/>
      <c r="Z61" s="1015" t="s">
        <v>164</v>
      </c>
      <c r="AA61" s="1011"/>
      <c r="AB61" s="1013" t="s">
        <v>31</v>
      </c>
      <c r="AC61" s="1011"/>
      <c r="AD61" s="1013" t="s">
        <v>39</v>
      </c>
      <c r="AE61" s="1019" t="s">
        <v>68</v>
      </c>
      <c r="AF61" s="1021" t="str">
        <f t="shared" si="0"/>
        <v/>
      </c>
      <c r="AG61" s="1025" t="s">
        <v>173</v>
      </c>
      <c r="AH61" s="1029" t="str">
        <f t="shared" si="1"/>
        <v/>
      </c>
    </row>
    <row r="62" spans="1:34" ht="36.75" customHeight="1">
      <c r="A62" s="940">
        <f t="shared" si="2"/>
        <v>52</v>
      </c>
      <c r="B62" s="947" t="str">
        <f>IF(基本情報入力シート!C105="","",基本情報入力シート!C105)</f>
        <v/>
      </c>
      <c r="C62" s="952"/>
      <c r="D62" s="952"/>
      <c r="E62" s="952"/>
      <c r="F62" s="952"/>
      <c r="G62" s="952"/>
      <c r="H62" s="952"/>
      <c r="I62" s="952"/>
      <c r="J62" s="952"/>
      <c r="K62" s="959"/>
      <c r="L62" s="963" t="str">
        <f>IF(基本情報入力シート!M105="","",基本情報入力シート!M105)</f>
        <v/>
      </c>
      <c r="M62" s="963" t="str">
        <f>IF(基本情報入力シート!R105="","",基本情報入力シート!R105)</f>
        <v/>
      </c>
      <c r="N62" s="963" t="str">
        <f>IF(基本情報入力シート!W105="","",基本情報入力シート!W105)</f>
        <v/>
      </c>
      <c r="O62" s="940" t="str">
        <f>IF(基本情報入力シート!X105="","",基本情報入力シート!X105)</f>
        <v/>
      </c>
      <c r="P62" s="977" t="str">
        <f>IF(基本情報入力シート!Y105="","",基本情報入力シート!Y105)</f>
        <v/>
      </c>
      <c r="Q62" s="983" t="str">
        <f>IF(基本情報入力シート!Z105="","",基本情報入力シート!Z105)</f>
        <v/>
      </c>
      <c r="R62" s="987" t="str">
        <f>IF(基本情報入力シート!AA105="","",基本情報入力シート!AA105)</f>
        <v/>
      </c>
      <c r="S62" s="991"/>
      <c r="T62" s="996"/>
      <c r="U62" s="1000" t="str">
        <f>IF(P62="","",VLOOKUP(P62,'【参考】数式用'!$A$5:$I$28,MATCH(T62,'【参考】数式用'!$C$4:$G$4,0)+2,0))</f>
        <v/>
      </c>
      <c r="V62" s="1005" t="s">
        <v>171</v>
      </c>
      <c r="W62" s="1011"/>
      <c r="X62" s="1013" t="s">
        <v>31</v>
      </c>
      <c r="Y62" s="1011"/>
      <c r="Z62" s="1015" t="s">
        <v>164</v>
      </c>
      <c r="AA62" s="1011"/>
      <c r="AB62" s="1013" t="s">
        <v>31</v>
      </c>
      <c r="AC62" s="1011"/>
      <c r="AD62" s="1013" t="s">
        <v>39</v>
      </c>
      <c r="AE62" s="1019" t="s">
        <v>68</v>
      </c>
      <c r="AF62" s="1021" t="str">
        <f t="shared" si="0"/>
        <v/>
      </c>
      <c r="AG62" s="1025" t="s">
        <v>173</v>
      </c>
      <c r="AH62" s="1029" t="str">
        <f t="shared" si="1"/>
        <v/>
      </c>
    </row>
    <row r="63" spans="1:34" ht="36.75" customHeight="1">
      <c r="A63" s="940">
        <f t="shared" si="2"/>
        <v>53</v>
      </c>
      <c r="B63" s="947" t="str">
        <f>IF(基本情報入力シート!C106="","",基本情報入力シート!C106)</f>
        <v/>
      </c>
      <c r="C63" s="952"/>
      <c r="D63" s="952"/>
      <c r="E63" s="952"/>
      <c r="F63" s="952"/>
      <c r="G63" s="952"/>
      <c r="H63" s="952"/>
      <c r="I63" s="952"/>
      <c r="J63" s="952"/>
      <c r="K63" s="959"/>
      <c r="L63" s="963" t="str">
        <f>IF(基本情報入力シート!M106="","",基本情報入力シート!M106)</f>
        <v/>
      </c>
      <c r="M63" s="963" t="str">
        <f>IF(基本情報入力シート!R106="","",基本情報入力シート!R106)</f>
        <v/>
      </c>
      <c r="N63" s="963" t="str">
        <f>IF(基本情報入力シート!W106="","",基本情報入力シート!W106)</f>
        <v/>
      </c>
      <c r="O63" s="940" t="str">
        <f>IF(基本情報入力シート!X106="","",基本情報入力シート!X106)</f>
        <v/>
      </c>
      <c r="P63" s="977" t="str">
        <f>IF(基本情報入力シート!Y106="","",基本情報入力シート!Y106)</f>
        <v/>
      </c>
      <c r="Q63" s="983" t="str">
        <f>IF(基本情報入力シート!Z106="","",基本情報入力シート!Z106)</f>
        <v/>
      </c>
      <c r="R63" s="987" t="str">
        <f>IF(基本情報入力シート!AA106="","",基本情報入力シート!AA106)</f>
        <v/>
      </c>
      <c r="S63" s="991"/>
      <c r="T63" s="996"/>
      <c r="U63" s="1000" t="str">
        <f>IF(P63="","",VLOOKUP(P63,'【参考】数式用'!$A$5:$I$28,MATCH(T63,'【参考】数式用'!$C$4:$G$4,0)+2,0))</f>
        <v/>
      </c>
      <c r="V63" s="1005" t="s">
        <v>171</v>
      </c>
      <c r="W63" s="1011"/>
      <c r="X63" s="1013" t="s">
        <v>31</v>
      </c>
      <c r="Y63" s="1011"/>
      <c r="Z63" s="1015" t="s">
        <v>164</v>
      </c>
      <c r="AA63" s="1011"/>
      <c r="AB63" s="1013" t="s">
        <v>31</v>
      </c>
      <c r="AC63" s="1011"/>
      <c r="AD63" s="1013" t="s">
        <v>39</v>
      </c>
      <c r="AE63" s="1019" t="s">
        <v>68</v>
      </c>
      <c r="AF63" s="1021" t="str">
        <f t="shared" si="0"/>
        <v/>
      </c>
      <c r="AG63" s="1025" t="s">
        <v>173</v>
      </c>
      <c r="AH63" s="1029" t="str">
        <f t="shared" si="1"/>
        <v/>
      </c>
    </row>
    <row r="64" spans="1:34" ht="36.75" customHeight="1">
      <c r="A64" s="940">
        <f t="shared" si="2"/>
        <v>54</v>
      </c>
      <c r="B64" s="947" t="str">
        <f>IF(基本情報入力シート!C107="","",基本情報入力シート!C107)</f>
        <v/>
      </c>
      <c r="C64" s="952"/>
      <c r="D64" s="952"/>
      <c r="E64" s="952"/>
      <c r="F64" s="952"/>
      <c r="G64" s="952"/>
      <c r="H64" s="952"/>
      <c r="I64" s="952"/>
      <c r="J64" s="952"/>
      <c r="K64" s="959"/>
      <c r="L64" s="963" t="str">
        <f>IF(基本情報入力シート!M107="","",基本情報入力シート!M107)</f>
        <v/>
      </c>
      <c r="M64" s="963" t="str">
        <f>IF(基本情報入力シート!R107="","",基本情報入力シート!R107)</f>
        <v/>
      </c>
      <c r="N64" s="963" t="str">
        <f>IF(基本情報入力シート!W107="","",基本情報入力シート!W107)</f>
        <v/>
      </c>
      <c r="O64" s="940" t="str">
        <f>IF(基本情報入力シート!X107="","",基本情報入力シート!X107)</f>
        <v/>
      </c>
      <c r="P64" s="977" t="str">
        <f>IF(基本情報入力シート!Y107="","",基本情報入力シート!Y107)</f>
        <v/>
      </c>
      <c r="Q64" s="983" t="str">
        <f>IF(基本情報入力シート!Z107="","",基本情報入力シート!Z107)</f>
        <v/>
      </c>
      <c r="R64" s="987" t="str">
        <f>IF(基本情報入力シート!AA107="","",基本情報入力シート!AA107)</f>
        <v/>
      </c>
      <c r="S64" s="991"/>
      <c r="T64" s="996"/>
      <c r="U64" s="1000" t="str">
        <f>IF(P64="","",VLOOKUP(P64,'【参考】数式用'!$A$5:$I$28,MATCH(T64,'【参考】数式用'!$C$4:$G$4,0)+2,0))</f>
        <v/>
      </c>
      <c r="V64" s="1005" t="s">
        <v>171</v>
      </c>
      <c r="W64" s="1011"/>
      <c r="X64" s="1013" t="s">
        <v>31</v>
      </c>
      <c r="Y64" s="1011"/>
      <c r="Z64" s="1015" t="s">
        <v>164</v>
      </c>
      <c r="AA64" s="1011"/>
      <c r="AB64" s="1013" t="s">
        <v>31</v>
      </c>
      <c r="AC64" s="1011"/>
      <c r="AD64" s="1013" t="s">
        <v>39</v>
      </c>
      <c r="AE64" s="1019" t="s">
        <v>68</v>
      </c>
      <c r="AF64" s="1021" t="str">
        <f t="shared" si="0"/>
        <v/>
      </c>
      <c r="AG64" s="1025" t="s">
        <v>173</v>
      </c>
      <c r="AH64" s="1029" t="str">
        <f t="shared" si="1"/>
        <v/>
      </c>
    </row>
    <row r="65" spans="1:34" ht="36.75" customHeight="1">
      <c r="A65" s="940">
        <f t="shared" si="2"/>
        <v>55</v>
      </c>
      <c r="B65" s="947" t="str">
        <f>IF(基本情報入力シート!C108="","",基本情報入力シート!C108)</f>
        <v/>
      </c>
      <c r="C65" s="952"/>
      <c r="D65" s="952"/>
      <c r="E65" s="952"/>
      <c r="F65" s="952"/>
      <c r="G65" s="952"/>
      <c r="H65" s="952"/>
      <c r="I65" s="952"/>
      <c r="J65" s="952"/>
      <c r="K65" s="959"/>
      <c r="L65" s="963" t="str">
        <f>IF(基本情報入力シート!M108="","",基本情報入力シート!M108)</f>
        <v/>
      </c>
      <c r="M65" s="963" t="str">
        <f>IF(基本情報入力シート!R108="","",基本情報入力シート!R108)</f>
        <v/>
      </c>
      <c r="N65" s="963" t="str">
        <f>IF(基本情報入力シート!W108="","",基本情報入力シート!W108)</f>
        <v/>
      </c>
      <c r="O65" s="940" t="str">
        <f>IF(基本情報入力シート!X108="","",基本情報入力シート!X108)</f>
        <v/>
      </c>
      <c r="P65" s="977" t="str">
        <f>IF(基本情報入力シート!Y108="","",基本情報入力シート!Y108)</f>
        <v/>
      </c>
      <c r="Q65" s="983" t="str">
        <f>IF(基本情報入力シート!Z108="","",基本情報入力シート!Z108)</f>
        <v/>
      </c>
      <c r="R65" s="987" t="str">
        <f>IF(基本情報入力シート!AA108="","",基本情報入力シート!AA108)</f>
        <v/>
      </c>
      <c r="S65" s="991"/>
      <c r="T65" s="996"/>
      <c r="U65" s="1000" t="str">
        <f>IF(P65="","",VLOOKUP(P65,'【参考】数式用'!$A$5:$I$28,MATCH(T65,'【参考】数式用'!$C$4:$G$4,0)+2,0))</f>
        <v/>
      </c>
      <c r="V65" s="1005" t="s">
        <v>171</v>
      </c>
      <c r="W65" s="1011"/>
      <c r="X65" s="1013" t="s">
        <v>31</v>
      </c>
      <c r="Y65" s="1011"/>
      <c r="Z65" s="1015" t="s">
        <v>164</v>
      </c>
      <c r="AA65" s="1011"/>
      <c r="AB65" s="1013" t="s">
        <v>31</v>
      </c>
      <c r="AC65" s="1011"/>
      <c r="AD65" s="1013" t="s">
        <v>39</v>
      </c>
      <c r="AE65" s="1019" t="s">
        <v>68</v>
      </c>
      <c r="AF65" s="1021" t="str">
        <f t="shared" si="0"/>
        <v/>
      </c>
      <c r="AG65" s="1025" t="s">
        <v>173</v>
      </c>
      <c r="AH65" s="1029" t="str">
        <f t="shared" si="1"/>
        <v/>
      </c>
    </row>
    <row r="66" spans="1:34" ht="36.75" customHeight="1">
      <c r="A66" s="940">
        <f t="shared" si="2"/>
        <v>56</v>
      </c>
      <c r="B66" s="947" t="str">
        <f>IF(基本情報入力シート!C109="","",基本情報入力シート!C109)</f>
        <v/>
      </c>
      <c r="C66" s="952"/>
      <c r="D66" s="952"/>
      <c r="E66" s="952"/>
      <c r="F66" s="952"/>
      <c r="G66" s="952"/>
      <c r="H66" s="952"/>
      <c r="I66" s="952"/>
      <c r="J66" s="952"/>
      <c r="K66" s="959"/>
      <c r="L66" s="963" t="str">
        <f>IF(基本情報入力シート!M109="","",基本情報入力シート!M109)</f>
        <v/>
      </c>
      <c r="M66" s="963" t="str">
        <f>IF(基本情報入力シート!R109="","",基本情報入力シート!R109)</f>
        <v/>
      </c>
      <c r="N66" s="963" t="str">
        <f>IF(基本情報入力シート!W109="","",基本情報入力シート!W109)</f>
        <v/>
      </c>
      <c r="O66" s="940" t="str">
        <f>IF(基本情報入力シート!X109="","",基本情報入力シート!X109)</f>
        <v/>
      </c>
      <c r="P66" s="977" t="str">
        <f>IF(基本情報入力シート!Y109="","",基本情報入力シート!Y109)</f>
        <v/>
      </c>
      <c r="Q66" s="983" t="str">
        <f>IF(基本情報入力シート!Z109="","",基本情報入力シート!Z109)</f>
        <v/>
      </c>
      <c r="R66" s="987" t="str">
        <f>IF(基本情報入力シート!AA109="","",基本情報入力シート!AA109)</f>
        <v/>
      </c>
      <c r="S66" s="991"/>
      <c r="T66" s="996"/>
      <c r="U66" s="1000" t="str">
        <f>IF(P66="","",VLOOKUP(P66,'【参考】数式用'!$A$5:$I$28,MATCH(T66,'【参考】数式用'!$C$4:$G$4,0)+2,0))</f>
        <v/>
      </c>
      <c r="V66" s="1005" t="s">
        <v>171</v>
      </c>
      <c r="W66" s="1011"/>
      <c r="X66" s="1013" t="s">
        <v>31</v>
      </c>
      <c r="Y66" s="1011"/>
      <c r="Z66" s="1015" t="s">
        <v>164</v>
      </c>
      <c r="AA66" s="1011"/>
      <c r="AB66" s="1013" t="s">
        <v>31</v>
      </c>
      <c r="AC66" s="1011"/>
      <c r="AD66" s="1013" t="s">
        <v>39</v>
      </c>
      <c r="AE66" s="1019" t="s">
        <v>68</v>
      </c>
      <c r="AF66" s="1021" t="str">
        <f t="shared" si="0"/>
        <v/>
      </c>
      <c r="AG66" s="1025" t="s">
        <v>173</v>
      </c>
      <c r="AH66" s="1029" t="str">
        <f t="shared" si="1"/>
        <v/>
      </c>
    </row>
    <row r="67" spans="1:34" ht="36.75" customHeight="1">
      <c r="A67" s="940">
        <f t="shared" si="2"/>
        <v>57</v>
      </c>
      <c r="B67" s="947" t="str">
        <f>IF(基本情報入力シート!C110="","",基本情報入力シート!C110)</f>
        <v/>
      </c>
      <c r="C67" s="952"/>
      <c r="D67" s="952"/>
      <c r="E67" s="952"/>
      <c r="F67" s="952"/>
      <c r="G67" s="952"/>
      <c r="H67" s="952"/>
      <c r="I67" s="952"/>
      <c r="J67" s="952"/>
      <c r="K67" s="959"/>
      <c r="L67" s="963" t="str">
        <f>IF(基本情報入力シート!M110="","",基本情報入力シート!M110)</f>
        <v/>
      </c>
      <c r="M67" s="963" t="str">
        <f>IF(基本情報入力シート!R110="","",基本情報入力シート!R110)</f>
        <v/>
      </c>
      <c r="N67" s="963" t="str">
        <f>IF(基本情報入力シート!W110="","",基本情報入力シート!W110)</f>
        <v/>
      </c>
      <c r="O67" s="940" t="str">
        <f>IF(基本情報入力シート!X110="","",基本情報入力シート!X110)</f>
        <v/>
      </c>
      <c r="P67" s="977" t="str">
        <f>IF(基本情報入力シート!Y110="","",基本情報入力シート!Y110)</f>
        <v/>
      </c>
      <c r="Q67" s="983" t="str">
        <f>IF(基本情報入力シート!Z110="","",基本情報入力シート!Z110)</f>
        <v/>
      </c>
      <c r="R67" s="987" t="str">
        <f>IF(基本情報入力シート!AA110="","",基本情報入力シート!AA110)</f>
        <v/>
      </c>
      <c r="S67" s="991"/>
      <c r="T67" s="996"/>
      <c r="U67" s="1000" t="str">
        <f>IF(P67="","",VLOOKUP(P67,'【参考】数式用'!$A$5:$I$28,MATCH(T67,'【参考】数式用'!$C$4:$G$4,0)+2,0))</f>
        <v/>
      </c>
      <c r="V67" s="1005" t="s">
        <v>171</v>
      </c>
      <c r="W67" s="1011"/>
      <c r="X67" s="1013" t="s">
        <v>31</v>
      </c>
      <c r="Y67" s="1011"/>
      <c r="Z67" s="1015" t="s">
        <v>164</v>
      </c>
      <c r="AA67" s="1011"/>
      <c r="AB67" s="1013" t="s">
        <v>31</v>
      </c>
      <c r="AC67" s="1011"/>
      <c r="AD67" s="1013" t="s">
        <v>39</v>
      </c>
      <c r="AE67" s="1019" t="s">
        <v>68</v>
      </c>
      <c r="AF67" s="1021" t="str">
        <f t="shared" si="0"/>
        <v/>
      </c>
      <c r="AG67" s="1025" t="s">
        <v>173</v>
      </c>
      <c r="AH67" s="1029" t="str">
        <f t="shared" si="1"/>
        <v/>
      </c>
    </row>
    <row r="68" spans="1:34" ht="36.75" customHeight="1">
      <c r="A68" s="940">
        <f t="shared" si="2"/>
        <v>58</v>
      </c>
      <c r="B68" s="947" t="str">
        <f>IF(基本情報入力シート!C111="","",基本情報入力シート!C111)</f>
        <v/>
      </c>
      <c r="C68" s="952"/>
      <c r="D68" s="952"/>
      <c r="E68" s="952"/>
      <c r="F68" s="952"/>
      <c r="G68" s="952"/>
      <c r="H68" s="952"/>
      <c r="I68" s="952"/>
      <c r="J68" s="952"/>
      <c r="K68" s="959"/>
      <c r="L68" s="963" t="str">
        <f>IF(基本情報入力シート!M111="","",基本情報入力シート!M111)</f>
        <v/>
      </c>
      <c r="M68" s="963" t="str">
        <f>IF(基本情報入力シート!R111="","",基本情報入力シート!R111)</f>
        <v/>
      </c>
      <c r="N68" s="963" t="str">
        <f>IF(基本情報入力シート!W111="","",基本情報入力シート!W111)</f>
        <v/>
      </c>
      <c r="O68" s="940" t="str">
        <f>IF(基本情報入力シート!X111="","",基本情報入力シート!X111)</f>
        <v/>
      </c>
      <c r="P68" s="977" t="str">
        <f>IF(基本情報入力シート!Y111="","",基本情報入力シート!Y111)</f>
        <v/>
      </c>
      <c r="Q68" s="983" t="str">
        <f>IF(基本情報入力シート!Z111="","",基本情報入力シート!Z111)</f>
        <v/>
      </c>
      <c r="R68" s="987" t="str">
        <f>IF(基本情報入力シート!AA111="","",基本情報入力シート!AA111)</f>
        <v/>
      </c>
      <c r="S68" s="991"/>
      <c r="T68" s="996"/>
      <c r="U68" s="1000" t="str">
        <f>IF(P68="","",VLOOKUP(P68,'【参考】数式用'!$A$5:$I$28,MATCH(T68,'【参考】数式用'!$C$4:$G$4,0)+2,0))</f>
        <v/>
      </c>
      <c r="V68" s="1005" t="s">
        <v>171</v>
      </c>
      <c r="W68" s="1011"/>
      <c r="X68" s="1013" t="s">
        <v>31</v>
      </c>
      <c r="Y68" s="1011"/>
      <c r="Z68" s="1015" t="s">
        <v>164</v>
      </c>
      <c r="AA68" s="1011"/>
      <c r="AB68" s="1013" t="s">
        <v>31</v>
      </c>
      <c r="AC68" s="1011"/>
      <c r="AD68" s="1013" t="s">
        <v>39</v>
      </c>
      <c r="AE68" s="1019" t="s">
        <v>68</v>
      </c>
      <c r="AF68" s="1021" t="str">
        <f t="shared" si="0"/>
        <v/>
      </c>
      <c r="AG68" s="1025" t="s">
        <v>173</v>
      </c>
      <c r="AH68" s="1029" t="str">
        <f t="shared" si="1"/>
        <v/>
      </c>
    </row>
    <row r="69" spans="1:34" ht="36.75" customHeight="1">
      <c r="A69" s="940">
        <f t="shared" si="2"/>
        <v>59</v>
      </c>
      <c r="B69" s="947" t="str">
        <f>IF(基本情報入力シート!C112="","",基本情報入力シート!C112)</f>
        <v/>
      </c>
      <c r="C69" s="952"/>
      <c r="D69" s="952"/>
      <c r="E69" s="952"/>
      <c r="F69" s="952"/>
      <c r="G69" s="952"/>
      <c r="H69" s="952"/>
      <c r="I69" s="952"/>
      <c r="J69" s="952"/>
      <c r="K69" s="959"/>
      <c r="L69" s="963" t="str">
        <f>IF(基本情報入力シート!M112="","",基本情報入力シート!M112)</f>
        <v/>
      </c>
      <c r="M69" s="963" t="str">
        <f>IF(基本情報入力シート!R112="","",基本情報入力シート!R112)</f>
        <v/>
      </c>
      <c r="N69" s="963" t="str">
        <f>IF(基本情報入力シート!W112="","",基本情報入力シート!W112)</f>
        <v/>
      </c>
      <c r="O69" s="940" t="str">
        <f>IF(基本情報入力シート!X112="","",基本情報入力シート!X112)</f>
        <v/>
      </c>
      <c r="P69" s="977" t="str">
        <f>IF(基本情報入力シート!Y112="","",基本情報入力シート!Y112)</f>
        <v/>
      </c>
      <c r="Q69" s="983" t="str">
        <f>IF(基本情報入力シート!Z112="","",基本情報入力シート!Z112)</f>
        <v/>
      </c>
      <c r="R69" s="987" t="str">
        <f>IF(基本情報入力シート!AA112="","",基本情報入力シート!AA112)</f>
        <v/>
      </c>
      <c r="S69" s="991"/>
      <c r="T69" s="996"/>
      <c r="U69" s="1000" t="str">
        <f>IF(P69="","",VLOOKUP(P69,'【参考】数式用'!$A$5:$I$28,MATCH(T69,'【参考】数式用'!$C$4:$G$4,0)+2,0))</f>
        <v/>
      </c>
      <c r="V69" s="1005" t="s">
        <v>171</v>
      </c>
      <c r="W69" s="1011"/>
      <c r="X69" s="1013" t="s">
        <v>31</v>
      </c>
      <c r="Y69" s="1011"/>
      <c r="Z69" s="1015" t="s">
        <v>164</v>
      </c>
      <c r="AA69" s="1011"/>
      <c r="AB69" s="1013" t="s">
        <v>31</v>
      </c>
      <c r="AC69" s="1011"/>
      <c r="AD69" s="1013" t="s">
        <v>39</v>
      </c>
      <c r="AE69" s="1019" t="s">
        <v>68</v>
      </c>
      <c r="AF69" s="1021" t="str">
        <f t="shared" si="0"/>
        <v/>
      </c>
      <c r="AG69" s="1025" t="s">
        <v>173</v>
      </c>
      <c r="AH69" s="1029" t="str">
        <f t="shared" si="1"/>
        <v/>
      </c>
    </row>
    <row r="70" spans="1:34" ht="36.75" customHeight="1">
      <c r="A70" s="940">
        <f t="shared" si="2"/>
        <v>60</v>
      </c>
      <c r="B70" s="947" t="str">
        <f>IF(基本情報入力シート!C113="","",基本情報入力シート!C113)</f>
        <v/>
      </c>
      <c r="C70" s="952"/>
      <c r="D70" s="952"/>
      <c r="E70" s="952"/>
      <c r="F70" s="952"/>
      <c r="G70" s="952"/>
      <c r="H70" s="952"/>
      <c r="I70" s="952"/>
      <c r="J70" s="952"/>
      <c r="K70" s="959"/>
      <c r="L70" s="963" t="str">
        <f>IF(基本情報入力シート!M113="","",基本情報入力シート!M113)</f>
        <v/>
      </c>
      <c r="M70" s="963" t="str">
        <f>IF(基本情報入力シート!R113="","",基本情報入力シート!R113)</f>
        <v/>
      </c>
      <c r="N70" s="963" t="str">
        <f>IF(基本情報入力シート!W113="","",基本情報入力シート!W113)</f>
        <v/>
      </c>
      <c r="O70" s="940" t="str">
        <f>IF(基本情報入力シート!X113="","",基本情報入力シート!X113)</f>
        <v/>
      </c>
      <c r="P70" s="977" t="str">
        <f>IF(基本情報入力シート!Y113="","",基本情報入力シート!Y113)</f>
        <v/>
      </c>
      <c r="Q70" s="983" t="str">
        <f>IF(基本情報入力シート!Z113="","",基本情報入力シート!Z113)</f>
        <v/>
      </c>
      <c r="R70" s="987" t="str">
        <f>IF(基本情報入力シート!AA113="","",基本情報入力シート!AA113)</f>
        <v/>
      </c>
      <c r="S70" s="991"/>
      <c r="T70" s="996"/>
      <c r="U70" s="1000" t="str">
        <f>IF(P70="","",VLOOKUP(P70,'【参考】数式用'!$A$5:$I$28,MATCH(T70,'【参考】数式用'!$C$4:$G$4,0)+2,0))</f>
        <v/>
      </c>
      <c r="V70" s="1005" t="s">
        <v>171</v>
      </c>
      <c r="W70" s="1011"/>
      <c r="X70" s="1013" t="s">
        <v>31</v>
      </c>
      <c r="Y70" s="1011"/>
      <c r="Z70" s="1015" t="s">
        <v>164</v>
      </c>
      <c r="AA70" s="1011"/>
      <c r="AB70" s="1013" t="s">
        <v>31</v>
      </c>
      <c r="AC70" s="1011"/>
      <c r="AD70" s="1013" t="s">
        <v>39</v>
      </c>
      <c r="AE70" s="1019" t="s">
        <v>68</v>
      </c>
      <c r="AF70" s="1021" t="str">
        <f t="shared" si="0"/>
        <v/>
      </c>
      <c r="AG70" s="1025" t="s">
        <v>173</v>
      </c>
      <c r="AH70" s="1029" t="str">
        <f t="shared" si="1"/>
        <v/>
      </c>
    </row>
    <row r="71" spans="1:34" ht="36.75" customHeight="1">
      <c r="A71" s="940">
        <f t="shared" si="2"/>
        <v>61</v>
      </c>
      <c r="B71" s="947" t="str">
        <f>IF(基本情報入力シート!C114="","",基本情報入力シート!C114)</f>
        <v/>
      </c>
      <c r="C71" s="952"/>
      <c r="D71" s="952"/>
      <c r="E71" s="952"/>
      <c r="F71" s="952"/>
      <c r="G71" s="952"/>
      <c r="H71" s="952"/>
      <c r="I71" s="952"/>
      <c r="J71" s="952"/>
      <c r="K71" s="959"/>
      <c r="L71" s="963" t="str">
        <f>IF(基本情報入力シート!M114="","",基本情報入力シート!M114)</f>
        <v/>
      </c>
      <c r="M71" s="963" t="str">
        <f>IF(基本情報入力シート!R114="","",基本情報入力シート!R114)</f>
        <v/>
      </c>
      <c r="N71" s="963" t="str">
        <f>IF(基本情報入力シート!W114="","",基本情報入力シート!W114)</f>
        <v/>
      </c>
      <c r="O71" s="940" t="str">
        <f>IF(基本情報入力シート!X114="","",基本情報入力シート!X114)</f>
        <v/>
      </c>
      <c r="P71" s="977" t="str">
        <f>IF(基本情報入力シート!Y114="","",基本情報入力シート!Y114)</f>
        <v/>
      </c>
      <c r="Q71" s="983" t="str">
        <f>IF(基本情報入力シート!Z114="","",基本情報入力シート!Z114)</f>
        <v/>
      </c>
      <c r="R71" s="987" t="str">
        <f>IF(基本情報入力シート!AA114="","",基本情報入力シート!AA114)</f>
        <v/>
      </c>
      <c r="S71" s="991"/>
      <c r="T71" s="996"/>
      <c r="U71" s="1000" t="str">
        <f>IF(P71="","",VLOOKUP(P71,'【参考】数式用'!$A$5:$I$28,MATCH(T71,'【参考】数式用'!$C$4:$G$4,0)+2,0))</f>
        <v/>
      </c>
      <c r="V71" s="1005" t="s">
        <v>171</v>
      </c>
      <c r="W71" s="1011"/>
      <c r="X71" s="1013" t="s">
        <v>31</v>
      </c>
      <c r="Y71" s="1011"/>
      <c r="Z71" s="1015" t="s">
        <v>164</v>
      </c>
      <c r="AA71" s="1011"/>
      <c r="AB71" s="1013" t="s">
        <v>31</v>
      </c>
      <c r="AC71" s="1011"/>
      <c r="AD71" s="1013" t="s">
        <v>39</v>
      </c>
      <c r="AE71" s="1019" t="s">
        <v>68</v>
      </c>
      <c r="AF71" s="1021" t="str">
        <f t="shared" si="0"/>
        <v/>
      </c>
      <c r="AG71" s="1025" t="s">
        <v>173</v>
      </c>
      <c r="AH71" s="1029" t="str">
        <f t="shared" si="1"/>
        <v/>
      </c>
    </row>
    <row r="72" spans="1:34" ht="36.75" customHeight="1">
      <c r="A72" s="940">
        <f t="shared" si="2"/>
        <v>62</v>
      </c>
      <c r="B72" s="947" t="str">
        <f>IF(基本情報入力シート!C115="","",基本情報入力シート!C115)</f>
        <v/>
      </c>
      <c r="C72" s="952"/>
      <c r="D72" s="952"/>
      <c r="E72" s="952"/>
      <c r="F72" s="952"/>
      <c r="G72" s="952"/>
      <c r="H72" s="952"/>
      <c r="I72" s="952"/>
      <c r="J72" s="952"/>
      <c r="K72" s="959"/>
      <c r="L72" s="963" t="str">
        <f>IF(基本情報入力シート!M115="","",基本情報入力シート!M115)</f>
        <v/>
      </c>
      <c r="M72" s="963" t="str">
        <f>IF(基本情報入力シート!R115="","",基本情報入力シート!R115)</f>
        <v/>
      </c>
      <c r="N72" s="963" t="str">
        <f>IF(基本情報入力シート!W115="","",基本情報入力シート!W115)</f>
        <v/>
      </c>
      <c r="O72" s="940" t="str">
        <f>IF(基本情報入力シート!X115="","",基本情報入力シート!X115)</f>
        <v/>
      </c>
      <c r="P72" s="977" t="str">
        <f>IF(基本情報入力シート!Y115="","",基本情報入力シート!Y115)</f>
        <v/>
      </c>
      <c r="Q72" s="983" t="str">
        <f>IF(基本情報入力シート!Z115="","",基本情報入力シート!Z115)</f>
        <v/>
      </c>
      <c r="R72" s="987" t="str">
        <f>IF(基本情報入力シート!AA115="","",基本情報入力シート!AA115)</f>
        <v/>
      </c>
      <c r="S72" s="991"/>
      <c r="T72" s="996"/>
      <c r="U72" s="1000" t="str">
        <f>IF(P72="","",VLOOKUP(P72,'【参考】数式用'!$A$5:$I$28,MATCH(T72,'【参考】数式用'!$C$4:$G$4,0)+2,0))</f>
        <v/>
      </c>
      <c r="V72" s="1005" t="s">
        <v>171</v>
      </c>
      <c r="W72" s="1011"/>
      <c r="X72" s="1013" t="s">
        <v>31</v>
      </c>
      <c r="Y72" s="1011"/>
      <c r="Z72" s="1015" t="s">
        <v>164</v>
      </c>
      <c r="AA72" s="1011"/>
      <c r="AB72" s="1013" t="s">
        <v>31</v>
      </c>
      <c r="AC72" s="1011"/>
      <c r="AD72" s="1013" t="s">
        <v>39</v>
      </c>
      <c r="AE72" s="1019" t="s">
        <v>68</v>
      </c>
      <c r="AF72" s="1021" t="str">
        <f t="shared" si="0"/>
        <v/>
      </c>
      <c r="AG72" s="1025" t="s">
        <v>173</v>
      </c>
      <c r="AH72" s="1029" t="str">
        <f t="shared" si="1"/>
        <v/>
      </c>
    </row>
    <row r="73" spans="1:34" ht="36.75" customHeight="1">
      <c r="A73" s="940">
        <f t="shared" si="2"/>
        <v>63</v>
      </c>
      <c r="B73" s="947" t="str">
        <f>IF(基本情報入力シート!C116="","",基本情報入力シート!C116)</f>
        <v/>
      </c>
      <c r="C73" s="952"/>
      <c r="D73" s="952"/>
      <c r="E73" s="952"/>
      <c r="F73" s="952"/>
      <c r="G73" s="952"/>
      <c r="H73" s="952"/>
      <c r="I73" s="952"/>
      <c r="J73" s="952"/>
      <c r="K73" s="959"/>
      <c r="L73" s="963" t="str">
        <f>IF(基本情報入力シート!M116="","",基本情報入力シート!M116)</f>
        <v/>
      </c>
      <c r="M73" s="963" t="str">
        <f>IF(基本情報入力シート!R116="","",基本情報入力シート!R116)</f>
        <v/>
      </c>
      <c r="N73" s="963" t="str">
        <f>IF(基本情報入力シート!W116="","",基本情報入力シート!W116)</f>
        <v/>
      </c>
      <c r="O73" s="940" t="str">
        <f>IF(基本情報入力シート!X116="","",基本情報入力シート!X116)</f>
        <v/>
      </c>
      <c r="P73" s="977" t="str">
        <f>IF(基本情報入力シート!Y116="","",基本情報入力シート!Y116)</f>
        <v/>
      </c>
      <c r="Q73" s="983" t="str">
        <f>IF(基本情報入力シート!Z116="","",基本情報入力シート!Z116)</f>
        <v/>
      </c>
      <c r="R73" s="987" t="str">
        <f>IF(基本情報入力シート!AA116="","",基本情報入力シート!AA116)</f>
        <v/>
      </c>
      <c r="S73" s="991"/>
      <c r="T73" s="996"/>
      <c r="U73" s="1000" t="str">
        <f>IF(P73="","",VLOOKUP(P73,'【参考】数式用'!$A$5:$I$28,MATCH(T73,'【参考】数式用'!$C$4:$G$4,0)+2,0))</f>
        <v/>
      </c>
      <c r="V73" s="1005" t="s">
        <v>171</v>
      </c>
      <c r="W73" s="1011"/>
      <c r="X73" s="1013" t="s">
        <v>31</v>
      </c>
      <c r="Y73" s="1011"/>
      <c r="Z73" s="1015" t="s">
        <v>164</v>
      </c>
      <c r="AA73" s="1011"/>
      <c r="AB73" s="1013" t="s">
        <v>31</v>
      </c>
      <c r="AC73" s="1011"/>
      <c r="AD73" s="1013" t="s">
        <v>39</v>
      </c>
      <c r="AE73" s="1019" t="s">
        <v>68</v>
      </c>
      <c r="AF73" s="1021" t="str">
        <f t="shared" si="0"/>
        <v/>
      </c>
      <c r="AG73" s="1025" t="s">
        <v>173</v>
      </c>
      <c r="AH73" s="1029" t="str">
        <f t="shared" si="1"/>
        <v/>
      </c>
    </row>
    <row r="74" spans="1:34" ht="36.75" customHeight="1">
      <c r="A74" s="940">
        <f t="shared" si="2"/>
        <v>64</v>
      </c>
      <c r="B74" s="947" t="str">
        <f>IF(基本情報入力シート!C117="","",基本情報入力シート!C117)</f>
        <v/>
      </c>
      <c r="C74" s="952"/>
      <c r="D74" s="952"/>
      <c r="E74" s="952"/>
      <c r="F74" s="952"/>
      <c r="G74" s="952"/>
      <c r="H74" s="952"/>
      <c r="I74" s="952"/>
      <c r="J74" s="952"/>
      <c r="K74" s="959"/>
      <c r="L74" s="963" t="str">
        <f>IF(基本情報入力シート!M117="","",基本情報入力シート!M117)</f>
        <v/>
      </c>
      <c r="M74" s="963" t="str">
        <f>IF(基本情報入力シート!R117="","",基本情報入力シート!R117)</f>
        <v/>
      </c>
      <c r="N74" s="963" t="str">
        <f>IF(基本情報入力シート!W117="","",基本情報入力シート!W117)</f>
        <v/>
      </c>
      <c r="O74" s="940" t="str">
        <f>IF(基本情報入力シート!X117="","",基本情報入力シート!X117)</f>
        <v/>
      </c>
      <c r="P74" s="977" t="str">
        <f>IF(基本情報入力シート!Y117="","",基本情報入力シート!Y117)</f>
        <v/>
      </c>
      <c r="Q74" s="983" t="str">
        <f>IF(基本情報入力シート!Z117="","",基本情報入力シート!Z117)</f>
        <v/>
      </c>
      <c r="R74" s="987" t="str">
        <f>IF(基本情報入力シート!AA117="","",基本情報入力シート!AA117)</f>
        <v/>
      </c>
      <c r="S74" s="991"/>
      <c r="T74" s="996"/>
      <c r="U74" s="1000" t="str">
        <f>IF(P74="","",VLOOKUP(P74,'【参考】数式用'!$A$5:$I$28,MATCH(T74,'【参考】数式用'!$C$4:$G$4,0)+2,0))</f>
        <v/>
      </c>
      <c r="V74" s="1005" t="s">
        <v>171</v>
      </c>
      <c r="W74" s="1011"/>
      <c r="X74" s="1013" t="s">
        <v>31</v>
      </c>
      <c r="Y74" s="1011"/>
      <c r="Z74" s="1015" t="s">
        <v>164</v>
      </c>
      <c r="AA74" s="1011"/>
      <c r="AB74" s="1013" t="s">
        <v>31</v>
      </c>
      <c r="AC74" s="1011"/>
      <c r="AD74" s="1013" t="s">
        <v>39</v>
      </c>
      <c r="AE74" s="1019" t="s">
        <v>68</v>
      </c>
      <c r="AF74" s="1021" t="str">
        <f t="shared" si="0"/>
        <v/>
      </c>
      <c r="AG74" s="1025" t="s">
        <v>173</v>
      </c>
      <c r="AH74" s="1029" t="str">
        <f t="shared" si="1"/>
        <v/>
      </c>
    </row>
    <row r="75" spans="1:34" ht="36.75" customHeight="1">
      <c r="A75" s="940">
        <f t="shared" si="2"/>
        <v>65</v>
      </c>
      <c r="B75" s="947" t="str">
        <f>IF(基本情報入力シート!C118="","",基本情報入力シート!C118)</f>
        <v/>
      </c>
      <c r="C75" s="952"/>
      <c r="D75" s="952"/>
      <c r="E75" s="952"/>
      <c r="F75" s="952"/>
      <c r="G75" s="952"/>
      <c r="H75" s="952"/>
      <c r="I75" s="952"/>
      <c r="J75" s="952"/>
      <c r="K75" s="959"/>
      <c r="L75" s="963" t="str">
        <f>IF(基本情報入力シート!M118="","",基本情報入力シート!M118)</f>
        <v/>
      </c>
      <c r="M75" s="963" t="str">
        <f>IF(基本情報入力シート!R118="","",基本情報入力シート!R118)</f>
        <v/>
      </c>
      <c r="N75" s="963" t="str">
        <f>IF(基本情報入力シート!W118="","",基本情報入力シート!W118)</f>
        <v/>
      </c>
      <c r="O75" s="940" t="str">
        <f>IF(基本情報入力シート!X118="","",基本情報入力シート!X118)</f>
        <v/>
      </c>
      <c r="P75" s="977" t="str">
        <f>IF(基本情報入力シート!Y118="","",基本情報入力シート!Y118)</f>
        <v/>
      </c>
      <c r="Q75" s="983" t="str">
        <f>IF(基本情報入力シート!Z118="","",基本情報入力シート!Z118)</f>
        <v/>
      </c>
      <c r="R75" s="987" t="str">
        <f>IF(基本情報入力シート!AA118="","",基本情報入力シート!AA118)</f>
        <v/>
      </c>
      <c r="S75" s="991"/>
      <c r="T75" s="996"/>
      <c r="U75" s="1000" t="str">
        <f>IF(P75="","",VLOOKUP(P75,'【参考】数式用'!$A$5:$I$28,MATCH(T75,'【参考】数式用'!$C$4:$G$4,0)+2,0))</f>
        <v/>
      </c>
      <c r="V75" s="1005" t="s">
        <v>171</v>
      </c>
      <c r="W75" s="1011"/>
      <c r="X75" s="1013" t="s">
        <v>31</v>
      </c>
      <c r="Y75" s="1011"/>
      <c r="Z75" s="1015" t="s">
        <v>164</v>
      </c>
      <c r="AA75" s="1011"/>
      <c r="AB75" s="1013" t="s">
        <v>31</v>
      </c>
      <c r="AC75" s="1011"/>
      <c r="AD75" s="1013" t="s">
        <v>39</v>
      </c>
      <c r="AE75" s="1019" t="s">
        <v>68</v>
      </c>
      <c r="AF75" s="1021" t="str">
        <f t="shared" ref="AF75:AF110" si="3">IF(W75&gt;=1,(AA75*12+AC75)-(W75*12+Y75)+1,"")</f>
        <v/>
      </c>
      <c r="AG75" s="1025" t="s">
        <v>173</v>
      </c>
      <c r="AH75" s="1029" t="str">
        <f t="shared" ref="AH75:AH110" si="4">IFERROR(ROUNDDOWN(ROUND(Q75*U75,0)*R75,0)*AF75,"")</f>
        <v/>
      </c>
    </row>
    <row r="76" spans="1:34" ht="36.75" customHeight="1">
      <c r="A76" s="940">
        <f t="shared" ref="A76:A110" si="5">A75+1</f>
        <v>66</v>
      </c>
      <c r="B76" s="947" t="str">
        <f>IF(基本情報入力シート!C119="","",基本情報入力シート!C119)</f>
        <v/>
      </c>
      <c r="C76" s="952"/>
      <c r="D76" s="952"/>
      <c r="E76" s="952"/>
      <c r="F76" s="952"/>
      <c r="G76" s="952"/>
      <c r="H76" s="952"/>
      <c r="I76" s="952"/>
      <c r="J76" s="952"/>
      <c r="K76" s="959"/>
      <c r="L76" s="963" t="str">
        <f>IF(基本情報入力シート!M119="","",基本情報入力シート!M119)</f>
        <v/>
      </c>
      <c r="M76" s="963" t="str">
        <f>IF(基本情報入力シート!R119="","",基本情報入力シート!R119)</f>
        <v/>
      </c>
      <c r="N76" s="963" t="str">
        <f>IF(基本情報入力シート!W119="","",基本情報入力シート!W119)</f>
        <v/>
      </c>
      <c r="O76" s="940" t="str">
        <f>IF(基本情報入力シート!X119="","",基本情報入力シート!X119)</f>
        <v/>
      </c>
      <c r="P76" s="977" t="str">
        <f>IF(基本情報入力シート!Y119="","",基本情報入力シート!Y119)</f>
        <v/>
      </c>
      <c r="Q76" s="983" t="str">
        <f>IF(基本情報入力シート!Z119="","",基本情報入力シート!Z119)</f>
        <v/>
      </c>
      <c r="R76" s="987" t="str">
        <f>IF(基本情報入力シート!AA119="","",基本情報入力シート!AA119)</f>
        <v/>
      </c>
      <c r="S76" s="991"/>
      <c r="T76" s="996"/>
      <c r="U76" s="1000" t="str">
        <f>IF(P76="","",VLOOKUP(P76,'【参考】数式用'!$A$5:$I$28,MATCH(T76,'【参考】数式用'!$C$4:$G$4,0)+2,0))</f>
        <v/>
      </c>
      <c r="V76" s="1005" t="s">
        <v>171</v>
      </c>
      <c r="W76" s="1011"/>
      <c r="X76" s="1013" t="s">
        <v>31</v>
      </c>
      <c r="Y76" s="1011"/>
      <c r="Z76" s="1015" t="s">
        <v>164</v>
      </c>
      <c r="AA76" s="1011"/>
      <c r="AB76" s="1013" t="s">
        <v>31</v>
      </c>
      <c r="AC76" s="1011"/>
      <c r="AD76" s="1013" t="s">
        <v>39</v>
      </c>
      <c r="AE76" s="1019" t="s">
        <v>68</v>
      </c>
      <c r="AF76" s="1021" t="str">
        <f t="shared" si="3"/>
        <v/>
      </c>
      <c r="AG76" s="1025" t="s">
        <v>173</v>
      </c>
      <c r="AH76" s="1029" t="str">
        <f t="shared" si="4"/>
        <v/>
      </c>
    </row>
    <row r="77" spans="1:34" ht="36.75" customHeight="1">
      <c r="A77" s="940">
        <f t="shared" si="5"/>
        <v>67</v>
      </c>
      <c r="B77" s="947" t="str">
        <f>IF(基本情報入力シート!C120="","",基本情報入力シート!C120)</f>
        <v/>
      </c>
      <c r="C77" s="952"/>
      <c r="D77" s="952"/>
      <c r="E77" s="952"/>
      <c r="F77" s="952"/>
      <c r="G77" s="952"/>
      <c r="H77" s="952"/>
      <c r="I77" s="952"/>
      <c r="J77" s="952"/>
      <c r="K77" s="959"/>
      <c r="L77" s="963" t="str">
        <f>IF(基本情報入力シート!M120="","",基本情報入力シート!M120)</f>
        <v/>
      </c>
      <c r="M77" s="963" t="str">
        <f>IF(基本情報入力シート!R120="","",基本情報入力シート!R120)</f>
        <v/>
      </c>
      <c r="N77" s="963" t="str">
        <f>IF(基本情報入力シート!W120="","",基本情報入力シート!W120)</f>
        <v/>
      </c>
      <c r="O77" s="940" t="str">
        <f>IF(基本情報入力シート!X120="","",基本情報入力シート!X120)</f>
        <v/>
      </c>
      <c r="P77" s="977" t="str">
        <f>IF(基本情報入力シート!Y120="","",基本情報入力シート!Y120)</f>
        <v/>
      </c>
      <c r="Q77" s="983" t="str">
        <f>IF(基本情報入力シート!Z120="","",基本情報入力シート!Z120)</f>
        <v/>
      </c>
      <c r="R77" s="987" t="str">
        <f>IF(基本情報入力シート!AA120="","",基本情報入力シート!AA120)</f>
        <v/>
      </c>
      <c r="S77" s="991"/>
      <c r="T77" s="996"/>
      <c r="U77" s="1000" t="str">
        <f>IF(P77="","",VLOOKUP(P77,'【参考】数式用'!$A$5:$I$28,MATCH(T77,'【参考】数式用'!$C$4:$G$4,0)+2,0))</f>
        <v/>
      </c>
      <c r="V77" s="1005" t="s">
        <v>171</v>
      </c>
      <c r="W77" s="1011"/>
      <c r="X77" s="1013" t="s">
        <v>31</v>
      </c>
      <c r="Y77" s="1011"/>
      <c r="Z77" s="1015" t="s">
        <v>164</v>
      </c>
      <c r="AA77" s="1011"/>
      <c r="AB77" s="1013" t="s">
        <v>31</v>
      </c>
      <c r="AC77" s="1011"/>
      <c r="AD77" s="1013" t="s">
        <v>39</v>
      </c>
      <c r="AE77" s="1019" t="s">
        <v>68</v>
      </c>
      <c r="AF77" s="1021" t="str">
        <f t="shared" si="3"/>
        <v/>
      </c>
      <c r="AG77" s="1025" t="s">
        <v>173</v>
      </c>
      <c r="AH77" s="1029" t="str">
        <f t="shared" si="4"/>
        <v/>
      </c>
    </row>
    <row r="78" spans="1:34" ht="36.75" customHeight="1">
      <c r="A78" s="940">
        <f t="shared" si="5"/>
        <v>68</v>
      </c>
      <c r="B78" s="947" t="str">
        <f>IF(基本情報入力シート!C121="","",基本情報入力シート!C121)</f>
        <v/>
      </c>
      <c r="C78" s="952"/>
      <c r="D78" s="952"/>
      <c r="E78" s="952"/>
      <c r="F78" s="952"/>
      <c r="G78" s="952"/>
      <c r="H78" s="952"/>
      <c r="I78" s="952"/>
      <c r="J78" s="952"/>
      <c r="K78" s="959"/>
      <c r="L78" s="963" t="str">
        <f>IF(基本情報入力シート!M121="","",基本情報入力シート!M121)</f>
        <v/>
      </c>
      <c r="M78" s="963" t="str">
        <f>IF(基本情報入力シート!R121="","",基本情報入力シート!R121)</f>
        <v/>
      </c>
      <c r="N78" s="963" t="str">
        <f>IF(基本情報入力シート!W121="","",基本情報入力シート!W121)</f>
        <v/>
      </c>
      <c r="O78" s="940" t="str">
        <f>IF(基本情報入力シート!X121="","",基本情報入力シート!X121)</f>
        <v/>
      </c>
      <c r="P78" s="977" t="str">
        <f>IF(基本情報入力シート!Y121="","",基本情報入力シート!Y121)</f>
        <v/>
      </c>
      <c r="Q78" s="983" t="str">
        <f>IF(基本情報入力シート!Z121="","",基本情報入力シート!Z121)</f>
        <v/>
      </c>
      <c r="R78" s="987" t="str">
        <f>IF(基本情報入力シート!AA121="","",基本情報入力シート!AA121)</f>
        <v/>
      </c>
      <c r="S78" s="991"/>
      <c r="T78" s="996"/>
      <c r="U78" s="1000" t="str">
        <f>IF(P78="","",VLOOKUP(P78,'【参考】数式用'!$A$5:$I$28,MATCH(T78,'【参考】数式用'!$C$4:$G$4,0)+2,0))</f>
        <v/>
      </c>
      <c r="V78" s="1005" t="s">
        <v>171</v>
      </c>
      <c r="W78" s="1011"/>
      <c r="X78" s="1013" t="s">
        <v>31</v>
      </c>
      <c r="Y78" s="1011"/>
      <c r="Z78" s="1015" t="s">
        <v>164</v>
      </c>
      <c r="AA78" s="1011"/>
      <c r="AB78" s="1013" t="s">
        <v>31</v>
      </c>
      <c r="AC78" s="1011"/>
      <c r="AD78" s="1013" t="s">
        <v>39</v>
      </c>
      <c r="AE78" s="1019" t="s">
        <v>68</v>
      </c>
      <c r="AF78" s="1021" t="str">
        <f t="shared" si="3"/>
        <v/>
      </c>
      <c r="AG78" s="1025" t="s">
        <v>173</v>
      </c>
      <c r="AH78" s="1029" t="str">
        <f t="shared" si="4"/>
        <v/>
      </c>
    </row>
    <row r="79" spans="1:34" ht="36.75" customHeight="1">
      <c r="A79" s="940">
        <f t="shared" si="5"/>
        <v>69</v>
      </c>
      <c r="B79" s="947" t="str">
        <f>IF(基本情報入力シート!C122="","",基本情報入力シート!C122)</f>
        <v/>
      </c>
      <c r="C79" s="952"/>
      <c r="D79" s="952"/>
      <c r="E79" s="952"/>
      <c r="F79" s="952"/>
      <c r="G79" s="952"/>
      <c r="H79" s="952"/>
      <c r="I79" s="952"/>
      <c r="J79" s="952"/>
      <c r="K79" s="959"/>
      <c r="L79" s="963" t="str">
        <f>IF(基本情報入力シート!M122="","",基本情報入力シート!M122)</f>
        <v/>
      </c>
      <c r="M79" s="963" t="str">
        <f>IF(基本情報入力シート!R122="","",基本情報入力シート!R122)</f>
        <v/>
      </c>
      <c r="N79" s="963" t="str">
        <f>IF(基本情報入力シート!W122="","",基本情報入力シート!W122)</f>
        <v/>
      </c>
      <c r="O79" s="940" t="str">
        <f>IF(基本情報入力シート!X122="","",基本情報入力シート!X122)</f>
        <v/>
      </c>
      <c r="P79" s="977" t="str">
        <f>IF(基本情報入力シート!Y122="","",基本情報入力シート!Y122)</f>
        <v/>
      </c>
      <c r="Q79" s="983" t="str">
        <f>IF(基本情報入力シート!Z122="","",基本情報入力シート!Z122)</f>
        <v/>
      </c>
      <c r="R79" s="987" t="str">
        <f>IF(基本情報入力シート!AA122="","",基本情報入力シート!AA122)</f>
        <v/>
      </c>
      <c r="S79" s="991"/>
      <c r="T79" s="996"/>
      <c r="U79" s="1000" t="str">
        <f>IF(P79="","",VLOOKUP(P79,'【参考】数式用'!$A$5:$I$28,MATCH(T79,'【参考】数式用'!$C$4:$G$4,0)+2,0))</f>
        <v/>
      </c>
      <c r="V79" s="1005" t="s">
        <v>171</v>
      </c>
      <c r="W79" s="1011"/>
      <c r="X79" s="1013" t="s">
        <v>31</v>
      </c>
      <c r="Y79" s="1011"/>
      <c r="Z79" s="1015" t="s">
        <v>164</v>
      </c>
      <c r="AA79" s="1011"/>
      <c r="AB79" s="1013" t="s">
        <v>31</v>
      </c>
      <c r="AC79" s="1011"/>
      <c r="AD79" s="1013" t="s">
        <v>39</v>
      </c>
      <c r="AE79" s="1019" t="s">
        <v>68</v>
      </c>
      <c r="AF79" s="1021" t="str">
        <f t="shared" si="3"/>
        <v/>
      </c>
      <c r="AG79" s="1025" t="s">
        <v>173</v>
      </c>
      <c r="AH79" s="1029" t="str">
        <f t="shared" si="4"/>
        <v/>
      </c>
    </row>
    <row r="80" spans="1:34" ht="36.75" customHeight="1">
      <c r="A80" s="940">
        <f t="shared" si="5"/>
        <v>70</v>
      </c>
      <c r="B80" s="947" t="str">
        <f>IF(基本情報入力シート!C123="","",基本情報入力シート!C123)</f>
        <v/>
      </c>
      <c r="C80" s="952"/>
      <c r="D80" s="952"/>
      <c r="E80" s="952"/>
      <c r="F80" s="952"/>
      <c r="G80" s="952"/>
      <c r="H80" s="952"/>
      <c r="I80" s="952"/>
      <c r="J80" s="952"/>
      <c r="K80" s="959"/>
      <c r="L80" s="963" t="str">
        <f>IF(基本情報入力シート!M123="","",基本情報入力シート!M123)</f>
        <v/>
      </c>
      <c r="M80" s="963" t="str">
        <f>IF(基本情報入力シート!R123="","",基本情報入力シート!R123)</f>
        <v/>
      </c>
      <c r="N80" s="963" t="str">
        <f>IF(基本情報入力シート!W123="","",基本情報入力シート!W123)</f>
        <v/>
      </c>
      <c r="O80" s="940" t="str">
        <f>IF(基本情報入力シート!X123="","",基本情報入力シート!X123)</f>
        <v/>
      </c>
      <c r="P80" s="977" t="str">
        <f>IF(基本情報入力シート!Y123="","",基本情報入力シート!Y123)</f>
        <v/>
      </c>
      <c r="Q80" s="983" t="str">
        <f>IF(基本情報入力シート!Z123="","",基本情報入力シート!Z123)</f>
        <v/>
      </c>
      <c r="R80" s="987" t="str">
        <f>IF(基本情報入力シート!AA123="","",基本情報入力シート!AA123)</f>
        <v/>
      </c>
      <c r="S80" s="991"/>
      <c r="T80" s="996"/>
      <c r="U80" s="1000" t="str">
        <f>IF(P80="","",VLOOKUP(P80,'【参考】数式用'!$A$5:$I$28,MATCH(T80,'【参考】数式用'!$C$4:$G$4,0)+2,0))</f>
        <v/>
      </c>
      <c r="V80" s="1005" t="s">
        <v>171</v>
      </c>
      <c r="W80" s="1011"/>
      <c r="X80" s="1013" t="s">
        <v>31</v>
      </c>
      <c r="Y80" s="1011"/>
      <c r="Z80" s="1015" t="s">
        <v>164</v>
      </c>
      <c r="AA80" s="1011"/>
      <c r="AB80" s="1013" t="s">
        <v>31</v>
      </c>
      <c r="AC80" s="1011"/>
      <c r="AD80" s="1013" t="s">
        <v>39</v>
      </c>
      <c r="AE80" s="1019" t="s">
        <v>68</v>
      </c>
      <c r="AF80" s="1021" t="str">
        <f t="shared" si="3"/>
        <v/>
      </c>
      <c r="AG80" s="1025" t="s">
        <v>173</v>
      </c>
      <c r="AH80" s="1029" t="str">
        <f t="shared" si="4"/>
        <v/>
      </c>
    </row>
    <row r="81" spans="1:34" ht="36.75" customHeight="1">
      <c r="A81" s="940">
        <f t="shared" si="5"/>
        <v>71</v>
      </c>
      <c r="B81" s="947" t="str">
        <f>IF(基本情報入力シート!C124="","",基本情報入力シート!C124)</f>
        <v/>
      </c>
      <c r="C81" s="952"/>
      <c r="D81" s="952"/>
      <c r="E81" s="952"/>
      <c r="F81" s="952"/>
      <c r="G81" s="952"/>
      <c r="H81" s="952"/>
      <c r="I81" s="952"/>
      <c r="J81" s="952"/>
      <c r="K81" s="959"/>
      <c r="L81" s="963" t="str">
        <f>IF(基本情報入力シート!M124="","",基本情報入力シート!M124)</f>
        <v/>
      </c>
      <c r="M81" s="963" t="str">
        <f>IF(基本情報入力シート!R124="","",基本情報入力シート!R124)</f>
        <v/>
      </c>
      <c r="N81" s="963" t="str">
        <f>IF(基本情報入力シート!W124="","",基本情報入力シート!W124)</f>
        <v/>
      </c>
      <c r="O81" s="940" t="str">
        <f>IF(基本情報入力シート!X124="","",基本情報入力シート!X124)</f>
        <v/>
      </c>
      <c r="P81" s="977" t="str">
        <f>IF(基本情報入力シート!Y124="","",基本情報入力シート!Y124)</f>
        <v/>
      </c>
      <c r="Q81" s="983" t="str">
        <f>IF(基本情報入力シート!Z124="","",基本情報入力シート!Z124)</f>
        <v/>
      </c>
      <c r="R81" s="987" t="str">
        <f>IF(基本情報入力シート!AA124="","",基本情報入力シート!AA124)</f>
        <v/>
      </c>
      <c r="S81" s="991"/>
      <c r="T81" s="996"/>
      <c r="U81" s="1000" t="str">
        <f>IF(P81="","",VLOOKUP(P81,'【参考】数式用'!$A$5:$I$28,MATCH(T81,'【参考】数式用'!$C$4:$G$4,0)+2,0))</f>
        <v/>
      </c>
      <c r="V81" s="1005" t="s">
        <v>171</v>
      </c>
      <c r="W81" s="1011"/>
      <c r="X81" s="1013" t="s">
        <v>31</v>
      </c>
      <c r="Y81" s="1011"/>
      <c r="Z81" s="1015" t="s">
        <v>164</v>
      </c>
      <c r="AA81" s="1011"/>
      <c r="AB81" s="1013" t="s">
        <v>31</v>
      </c>
      <c r="AC81" s="1011"/>
      <c r="AD81" s="1013" t="s">
        <v>39</v>
      </c>
      <c r="AE81" s="1019" t="s">
        <v>68</v>
      </c>
      <c r="AF81" s="1021" t="str">
        <f t="shared" si="3"/>
        <v/>
      </c>
      <c r="AG81" s="1025" t="s">
        <v>173</v>
      </c>
      <c r="AH81" s="1029" t="str">
        <f t="shared" si="4"/>
        <v/>
      </c>
    </row>
    <row r="82" spans="1:34" ht="36.75" customHeight="1">
      <c r="A82" s="940">
        <f t="shared" si="5"/>
        <v>72</v>
      </c>
      <c r="B82" s="947" t="str">
        <f>IF(基本情報入力シート!C125="","",基本情報入力シート!C125)</f>
        <v/>
      </c>
      <c r="C82" s="952"/>
      <c r="D82" s="952"/>
      <c r="E82" s="952"/>
      <c r="F82" s="952"/>
      <c r="G82" s="952"/>
      <c r="H82" s="952"/>
      <c r="I82" s="952"/>
      <c r="J82" s="952"/>
      <c r="K82" s="959"/>
      <c r="L82" s="963" t="str">
        <f>IF(基本情報入力シート!M125="","",基本情報入力シート!M125)</f>
        <v/>
      </c>
      <c r="M82" s="963" t="str">
        <f>IF(基本情報入力シート!R125="","",基本情報入力シート!R125)</f>
        <v/>
      </c>
      <c r="N82" s="963" t="str">
        <f>IF(基本情報入力シート!W125="","",基本情報入力シート!W125)</f>
        <v/>
      </c>
      <c r="O82" s="940" t="str">
        <f>IF(基本情報入力シート!X125="","",基本情報入力シート!X125)</f>
        <v/>
      </c>
      <c r="P82" s="977" t="str">
        <f>IF(基本情報入力シート!Y125="","",基本情報入力シート!Y125)</f>
        <v/>
      </c>
      <c r="Q82" s="983" t="str">
        <f>IF(基本情報入力シート!Z125="","",基本情報入力シート!Z125)</f>
        <v/>
      </c>
      <c r="R82" s="987" t="str">
        <f>IF(基本情報入力シート!AA125="","",基本情報入力シート!AA125)</f>
        <v/>
      </c>
      <c r="S82" s="991"/>
      <c r="T82" s="996"/>
      <c r="U82" s="1000" t="str">
        <f>IF(P82="","",VLOOKUP(P82,'【参考】数式用'!$A$5:$I$28,MATCH(T82,'【参考】数式用'!$C$4:$G$4,0)+2,0))</f>
        <v/>
      </c>
      <c r="V82" s="1005" t="s">
        <v>171</v>
      </c>
      <c r="W82" s="1011"/>
      <c r="X82" s="1013" t="s">
        <v>31</v>
      </c>
      <c r="Y82" s="1011"/>
      <c r="Z82" s="1015" t="s">
        <v>164</v>
      </c>
      <c r="AA82" s="1011"/>
      <c r="AB82" s="1013" t="s">
        <v>31</v>
      </c>
      <c r="AC82" s="1011"/>
      <c r="AD82" s="1013" t="s">
        <v>39</v>
      </c>
      <c r="AE82" s="1019" t="s">
        <v>68</v>
      </c>
      <c r="AF82" s="1021" t="str">
        <f t="shared" si="3"/>
        <v/>
      </c>
      <c r="AG82" s="1025" t="s">
        <v>173</v>
      </c>
      <c r="AH82" s="1029" t="str">
        <f t="shared" si="4"/>
        <v/>
      </c>
    </row>
    <row r="83" spans="1:34" ht="36.75" customHeight="1">
      <c r="A83" s="940">
        <f t="shared" si="5"/>
        <v>73</v>
      </c>
      <c r="B83" s="947" t="str">
        <f>IF(基本情報入力シート!C126="","",基本情報入力シート!C126)</f>
        <v/>
      </c>
      <c r="C83" s="952"/>
      <c r="D83" s="952"/>
      <c r="E83" s="952"/>
      <c r="F83" s="952"/>
      <c r="G83" s="952"/>
      <c r="H83" s="952"/>
      <c r="I83" s="952"/>
      <c r="J83" s="952"/>
      <c r="K83" s="959"/>
      <c r="L83" s="963" t="str">
        <f>IF(基本情報入力シート!M126="","",基本情報入力シート!M126)</f>
        <v/>
      </c>
      <c r="M83" s="963" t="str">
        <f>IF(基本情報入力シート!R126="","",基本情報入力シート!R126)</f>
        <v/>
      </c>
      <c r="N83" s="963" t="str">
        <f>IF(基本情報入力シート!W126="","",基本情報入力シート!W126)</f>
        <v/>
      </c>
      <c r="O83" s="940" t="str">
        <f>IF(基本情報入力シート!X126="","",基本情報入力シート!X126)</f>
        <v/>
      </c>
      <c r="P83" s="977" t="str">
        <f>IF(基本情報入力シート!Y126="","",基本情報入力シート!Y126)</f>
        <v/>
      </c>
      <c r="Q83" s="983" t="str">
        <f>IF(基本情報入力シート!Z126="","",基本情報入力シート!Z126)</f>
        <v/>
      </c>
      <c r="R83" s="987" t="str">
        <f>IF(基本情報入力シート!AA126="","",基本情報入力シート!AA126)</f>
        <v/>
      </c>
      <c r="S83" s="991"/>
      <c r="T83" s="996"/>
      <c r="U83" s="1000" t="str">
        <f>IF(P83="","",VLOOKUP(P83,'【参考】数式用'!$A$5:$I$28,MATCH(T83,'【参考】数式用'!$C$4:$G$4,0)+2,0))</f>
        <v/>
      </c>
      <c r="V83" s="1005" t="s">
        <v>171</v>
      </c>
      <c r="W83" s="1011"/>
      <c r="X83" s="1013" t="s">
        <v>31</v>
      </c>
      <c r="Y83" s="1011"/>
      <c r="Z83" s="1015" t="s">
        <v>164</v>
      </c>
      <c r="AA83" s="1011"/>
      <c r="AB83" s="1013" t="s">
        <v>31</v>
      </c>
      <c r="AC83" s="1011"/>
      <c r="AD83" s="1013" t="s">
        <v>39</v>
      </c>
      <c r="AE83" s="1019" t="s">
        <v>68</v>
      </c>
      <c r="AF83" s="1021" t="str">
        <f t="shared" si="3"/>
        <v/>
      </c>
      <c r="AG83" s="1025" t="s">
        <v>173</v>
      </c>
      <c r="AH83" s="1029" t="str">
        <f t="shared" si="4"/>
        <v/>
      </c>
    </row>
    <row r="84" spans="1:34" ht="36.75" customHeight="1">
      <c r="A84" s="940">
        <f t="shared" si="5"/>
        <v>74</v>
      </c>
      <c r="B84" s="947" t="str">
        <f>IF(基本情報入力シート!C127="","",基本情報入力シート!C127)</f>
        <v/>
      </c>
      <c r="C84" s="952"/>
      <c r="D84" s="952"/>
      <c r="E84" s="952"/>
      <c r="F84" s="952"/>
      <c r="G84" s="952"/>
      <c r="H84" s="952"/>
      <c r="I84" s="952"/>
      <c r="J84" s="952"/>
      <c r="K84" s="959"/>
      <c r="L84" s="963" t="str">
        <f>IF(基本情報入力シート!M127="","",基本情報入力シート!M127)</f>
        <v/>
      </c>
      <c r="M84" s="963" t="str">
        <f>IF(基本情報入力シート!R127="","",基本情報入力シート!R127)</f>
        <v/>
      </c>
      <c r="N84" s="963" t="str">
        <f>IF(基本情報入力シート!W127="","",基本情報入力シート!W127)</f>
        <v/>
      </c>
      <c r="O84" s="940" t="str">
        <f>IF(基本情報入力シート!X127="","",基本情報入力シート!X127)</f>
        <v/>
      </c>
      <c r="P84" s="977" t="str">
        <f>IF(基本情報入力シート!Y127="","",基本情報入力シート!Y127)</f>
        <v/>
      </c>
      <c r="Q84" s="983" t="str">
        <f>IF(基本情報入力シート!Z127="","",基本情報入力シート!Z127)</f>
        <v/>
      </c>
      <c r="R84" s="987" t="str">
        <f>IF(基本情報入力シート!AA127="","",基本情報入力シート!AA127)</f>
        <v/>
      </c>
      <c r="S84" s="991"/>
      <c r="T84" s="996"/>
      <c r="U84" s="1000" t="str">
        <f>IF(P84="","",VLOOKUP(P84,'【参考】数式用'!$A$5:$I$28,MATCH(T84,'【参考】数式用'!$C$4:$G$4,0)+2,0))</f>
        <v/>
      </c>
      <c r="V84" s="1005" t="s">
        <v>171</v>
      </c>
      <c r="W84" s="1011"/>
      <c r="X84" s="1013" t="s">
        <v>31</v>
      </c>
      <c r="Y84" s="1011"/>
      <c r="Z84" s="1015" t="s">
        <v>164</v>
      </c>
      <c r="AA84" s="1011"/>
      <c r="AB84" s="1013" t="s">
        <v>31</v>
      </c>
      <c r="AC84" s="1011"/>
      <c r="AD84" s="1013" t="s">
        <v>39</v>
      </c>
      <c r="AE84" s="1019" t="s">
        <v>68</v>
      </c>
      <c r="AF84" s="1021" t="str">
        <f t="shared" si="3"/>
        <v/>
      </c>
      <c r="AG84" s="1025" t="s">
        <v>173</v>
      </c>
      <c r="AH84" s="1029" t="str">
        <f t="shared" si="4"/>
        <v/>
      </c>
    </row>
    <row r="85" spans="1:34" ht="36.75" customHeight="1">
      <c r="A85" s="940">
        <f t="shared" si="5"/>
        <v>75</v>
      </c>
      <c r="B85" s="947" t="str">
        <f>IF(基本情報入力シート!C128="","",基本情報入力シート!C128)</f>
        <v/>
      </c>
      <c r="C85" s="952"/>
      <c r="D85" s="952"/>
      <c r="E85" s="952"/>
      <c r="F85" s="952"/>
      <c r="G85" s="952"/>
      <c r="H85" s="952"/>
      <c r="I85" s="952"/>
      <c r="J85" s="952"/>
      <c r="K85" s="959"/>
      <c r="L85" s="963" t="str">
        <f>IF(基本情報入力シート!M128="","",基本情報入力シート!M128)</f>
        <v/>
      </c>
      <c r="M85" s="963" t="str">
        <f>IF(基本情報入力シート!R128="","",基本情報入力シート!R128)</f>
        <v/>
      </c>
      <c r="N85" s="963" t="str">
        <f>IF(基本情報入力シート!W128="","",基本情報入力シート!W128)</f>
        <v/>
      </c>
      <c r="O85" s="940" t="str">
        <f>IF(基本情報入力シート!X128="","",基本情報入力シート!X128)</f>
        <v/>
      </c>
      <c r="P85" s="977" t="str">
        <f>IF(基本情報入力シート!Y128="","",基本情報入力シート!Y128)</f>
        <v/>
      </c>
      <c r="Q85" s="983" t="str">
        <f>IF(基本情報入力シート!Z128="","",基本情報入力シート!Z128)</f>
        <v/>
      </c>
      <c r="R85" s="987" t="str">
        <f>IF(基本情報入力シート!AA128="","",基本情報入力シート!AA128)</f>
        <v/>
      </c>
      <c r="S85" s="991"/>
      <c r="T85" s="996"/>
      <c r="U85" s="1000" t="str">
        <f>IF(P85="","",VLOOKUP(P85,'【参考】数式用'!$A$5:$I$28,MATCH(T85,'【参考】数式用'!$C$4:$G$4,0)+2,0))</f>
        <v/>
      </c>
      <c r="V85" s="1005" t="s">
        <v>171</v>
      </c>
      <c r="W85" s="1011"/>
      <c r="X85" s="1013" t="s">
        <v>31</v>
      </c>
      <c r="Y85" s="1011"/>
      <c r="Z85" s="1015" t="s">
        <v>164</v>
      </c>
      <c r="AA85" s="1011"/>
      <c r="AB85" s="1013" t="s">
        <v>31</v>
      </c>
      <c r="AC85" s="1011"/>
      <c r="AD85" s="1013" t="s">
        <v>39</v>
      </c>
      <c r="AE85" s="1019" t="s">
        <v>68</v>
      </c>
      <c r="AF85" s="1021" t="str">
        <f t="shared" si="3"/>
        <v/>
      </c>
      <c r="AG85" s="1025" t="s">
        <v>173</v>
      </c>
      <c r="AH85" s="1029" t="str">
        <f t="shared" si="4"/>
        <v/>
      </c>
    </row>
    <row r="86" spans="1:34" ht="36.75" customHeight="1">
      <c r="A86" s="940">
        <f t="shared" si="5"/>
        <v>76</v>
      </c>
      <c r="B86" s="947" t="str">
        <f>IF(基本情報入力シート!C129="","",基本情報入力シート!C129)</f>
        <v/>
      </c>
      <c r="C86" s="952"/>
      <c r="D86" s="952"/>
      <c r="E86" s="952"/>
      <c r="F86" s="952"/>
      <c r="G86" s="952"/>
      <c r="H86" s="952"/>
      <c r="I86" s="952"/>
      <c r="J86" s="952"/>
      <c r="K86" s="959"/>
      <c r="L86" s="963" t="str">
        <f>IF(基本情報入力シート!M129="","",基本情報入力シート!M129)</f>
        <v/>
      </c>
      <c r="M86" s="963" t="str">
        <f>IF(基本情報入力シート!R129="","",基本情報入力シート!R129)</f>
        <v/>
      </c>
      <c r="N86" s="963" t="str">
        <f>IF(基本情報入力シート!W129="","",基本情報入力シート!W129)</f>
        <v/>
      </c>
      <c r="O86" s="940" t="str">
        <f>IF(基本情報入力シート!X129="","",基本情報入力シート!X129)</f>
        <v/>
      </c>
      <c r="P86" s="977" t="str">
        <f>IF(基本情報入力シート!Y129="","",基本情報入力シート!Y129)</f>
        <v/>
      </c>
      <c r="Q86" s="983" t="str">
        <f>IF(基本情報入力シート!Z129="","",基本情報入力シート!Z129)</f>
        <v/>
      </c>
      <c r="R86" s="987" t="str">
        <f>IF(基本情報入力シート!AA129="","",基本情報入力シート!AA129)</f>
        <v/>
      </c>
      <c r="S86" s="991"/>
      <c r="T86" s="996"/>
      <c r="U86" s="1000" t="str">
        <f>IF(P86="","",VLOOKUP(P86,'【参考】数式用'!$A$5:$I$28,MATCH(T86,'【参考】数式用'!$C$4:$G$4,0)+2,0))</f>
        <v/>
      </c>
      <c r="V86" s="1005" t="s">
        <v>171</v>
      </c>
      <c r="W86" s="1011"/>
      <c r="X86" s="1013" t="s">
        <v>31</v>
      </c>
      <c r="Y86" s="1011"/>
      <c r="Z86" s="1015" t="s">
        <v>164</v>
      </c>
      <c r="AA86" s="1011"/>
      <c r="AB86" s="1013" t="s">
        <v>31</v>
      </c>
      <c r="AC86" s="1011"/>
      <c r="AD86" s="1013" t="s">
        <v>39</v>
      </c>
      <c r="AE86" s="1019" t="s">
        <v>68</v>
      </c>
      <c r="AF86" s="1021" t="str">
        <f t="shared" si="3"/>
        <v/>
      </c>
      <c r="AG86" s="1025" t="s">
        <v>173</v>
      </c>
      <c r="AH86" s="1029" t="str">
        <f t="shared" si="4"/>
        <v/>
      </c>
    </row>
    <row r="87" spans="1:34" ht="36.75" customHeight="1">
      <c r="A87" s="940">
        <f t="shared" si="5"/>
        <v>77</v>
      </c>
      <c r="B87" s="947" t="str">
        <f>IF(基本情報入力シート!C130="","",基本情報入力シート!C130)</f>
        <v/>
      </c>
      <c r="C87" s="952"/>
      <c r="D87" s="952"/>
      <c r="E87" s="952"/>
      <c r="F87" s="952"/>
      <c r="G87" s="952"/>
      <c r="H87" s="952"/>
      <c r="I87" s="952"/>
      <c r="J87" s="952"/>
      <c r="K87" s="959"/>
      <c r="L87" s="963" t="str">
        <f>IF(基本情報入力シート!M130="","",基本情報入力シート!M130)</f>
        <v/>
      </c>
      <c r="M87" s="963" t="str">
        <f>IF(基本情報入力シート!R130="","",基本情報入力シート!R130)</f>
        <v/>
      </c>
      <c r="N87" s="963" t="str">
        <f>IF(基本情報入力シート!W130="","",基本情報入力シート!W130)</f>
        <v/>
      </c>
      <c r="O87" s="940" t="str">
        <f>IF(基本情報入力シート!X130="","",基本情報入力シート!X130)</f>
        <v/>
      </c>
      <c r="P87" s="977" t="str">
        <f>IF(基本情報入力シート!Y130="","",基本情報入力シート!Y130)</f>
        <v/>
      </c>
      <c r="Q87" s="983" t="str">
        <f>IF(基本情報入力シート!Z130="","",基本情報入力シート!Z130)</f>
        <v/>
      </c>
      <c r="R87" s="987" t="str">
        <f>IF(基本情報入力シート!AA130="","",基本情報入力シート!AA130)</f>
        <v/>
      </c>
      <c r="S87" s="991"/>
      <c r="T87" s="996"/>
      <c r="U87" s="1000" t="str">
        <f>IF(P87="","",VLOOKUP(P87,'【参考】数式用'!$A$5:$I$28,MATCH(T87,'【参考】数式用'!$C$4:$G$4,0)+2,0))</f>
        <v/>
      </c>
      <c r="V87" s="1005" t="s">
        <v>171</v>
      </c>
      <c r="W87" s="1011"/>
      <c r="X87" s="1013" t="s">
        <v>31</v>
      </c>
      <c r="Y87" s="1011"/>
      <c r="Z87" s="1015" t="s">
        <v>164</v>
      </c>
      <c r="AA87" s="1011"/>
      <c r="AB87" s="1013" t="s">
        <v>31</v>
      </c>
      <c r="AC87" s="1011"/>
      <c r="AD87" s="1013" t="s">
        <v>39</v>
      </c>
      <c r="AE87" s="1019" t="s">
        <v>68</v>
      </c>
      <c r="AF87" s="1021" t="str">
        <f t="shared" si="3"/>
        <v/>
      </c>
      <c r="AG87" s="1025" t="s">
        <v>173</v>
      </c>
      <c r="AH87" s="1029" t="str">
        <f t="shared" si="4"/>
        <v/>
      </c>
    </row>
    <row r="88" spans="1:34" ht="36.75" customHeight="1">
      <c r="A88" s="940">
        <f t="shared" si="5"/>
        <v>78</v>
      </c>
      <c r="B88" s="947" t="str">
        <f>IF(基本情報入力シート!C131="","",基本情報入力シート!C131)</f>
        <v/>
      </c>
      <c r="C88" s="952"/>
      <c r="D88" s="952"/>
      <c r="E88" s="952"/>
      <c r="F88" s="952"/>
      <c r="G88" s="952"/>
      <c r="H88" s="952"/>
      <c r="I88" s="952"/>
      <c r="J88" s="952"/>
      <c r="K88" s="959"/>
      <c r="L88" s="963" t="str">
        <f>IF(基本情報入力シート!M131="","",基本情報入力シート!M131)</f>
        <v/>
      </c>
      <c r="M88" s="963" t="str">
        <f>IF(基本情報入力シート!R131="","",基本情報入力シート!R131)</f>
        <v/>
      </c>
      <c r="N88" s="963" t="str">
        <f>IF(基本情報入力シート!W131="","",基本情報入力シート!W131)</f>
        <v/>
      </c>
      <c r="O88" s="940" t="str">
        <f>IF(基本情報入力シート!X131="","",基本情報入力シート!X131)</f>
        <v/>
      </c>
      <c r="P88" s="977" t="str">
        <f>IF(基本情報入力シート!Y131="","",基本情報入力シート!Y131)</f>
        <v/>
      </c>
      <c r="Q88" s="983" t="str">
        <f>IF(基本情報入力シート!Z131="","",基本情報入力シート!Z131)</f>
        <v/>
      </c>
      <c r="R88" s="987" t="str">
        <f>IF(基本情報入力シート!AA131="","",基本情報入力シート!AA131)</f>
        <v/>
      </c>
      <c r="S88" s="991"/>
      <c r="T88" s="996"/>
      <c r="U88" s="1000" t="str">
        <f>IF(P88="","",VLOOKUP(P88,'【参考】数式用'!$A$5:$I$28,MATCH(T88,'【参考】数式用'!$C$4:$G$4,0)+2,0))</f>
        <v/>
      </c>
      <c r="V88" s="1005" t="s">
        <v>171</v>
      </c>
      <c r="W88" s="1011"/>
      <c r="X88" s="1013" t="s">
        <v>31</v>
      </c>
      <c r="Y88" s="1011"/>
      <c r="Z88" s="1015" t="s">
        <v>164</v>
      </c>
      <c r="AA88" s="1011"/>
      <c r="AB88" s="1013" t="s">
        <v>31</v>
      </c>
      <c r="AC88" s="1011"/>
      <c r="AD88" s="1013" t="s">
        <v>39</v>
      </c>
      <c r="AE88" s="1019" t="s">
        <v>68</v>
      </c>
      <c r="AF88" s="1021" t="str">
        <f t="shared" si="3"/>
        <v/>
      </c>
      <c r="AG88" s="1025" t="s">
        <v>173</v>
      </c>
      <c r="AH88" s="1029" t="str">
        <f t="shared" si="4"/>
        <v/>
      </c>
    </row>
    <row r="89" spans="1:34" ht="36.75" customHeight="1">
      <c r="A89" s="940">
        <f t="shared" si="5"/>
        <v>79</v>
      </c>
      <c r="B89" s="947" t="str">
        <f>IF(基本情報入力シート!C132="","",基本情報入力シート!C132)</f>
        <v/>
      </c>
      <c r="C89" s="952"/>
      <c r="D89" s="952"/>
      <c r="E89" s="952"/>
      <c r="F89" s="952"/>
      <c r="G89" s="952"/>
      <c r="H89" s="952"/>
      <c r="I89" s="952"/>
      <c r="J89" s="952"/>
      <c r="K89" s="959"/>
      <c r="L89" s="963" t="str">
        <f>IF(基本情報入力シート!M132="","",基本情報入力シート!M132)</f>
        <v/>
      </c>
      <c r="M89" s="963" t="str">
        <f>IF(基本情報入力シート!R132="","",基本情報入力シート!R132)</f>
        <v/>
      </c>
      <c r="N89" s="963" t="str">
        <f>IF(基本情報入力シート!W132="","",基本情報入力シート!W132)</f>
        <v/>
      </c>
      <c r="O89" s="940" t="str">
        <f>IF(基本情報入力シート!X132="","",基本情報入力シート!X132)</f>
        <v/>
      </c>
      <c r="P89" s="977" t="str">
        <f>IF(基本情報入力シート!Y132="","",基本情報入力シート!Y132)</f>
        <v/>
      </c>
      <c r="Q89" s="983" t="str">
        <f>IF(基本情報入力シート!Z132="","",基本情報入力シート!Z132)</f>
        <v/>
      </c>
      <c r="R89" s="987" t="str">
        <f>IF(基本情報入力シート!AA132="","",基本情報入力シート!AA132)</f>
        <v/>
      </c>
      <c r="S89" s="991"/>
      <c r="T89" s="996"/>
      <c r="U89" s="1000" t="str">
        <f>IF(P89="","",VLOOKUP(P89,'【参考】数式用'!$A$5:$I$28,MATCH(T89,'【参考】数式用'!$C$4:$G$4,0)+2,0))</f>
        <v/>
      </c>
      <c r="V89" s="1005" t="s">
        <v>171</v>
      </c>
      <c r="W89" s="1011"/>
      <c r="X89" s="1013" t="s">
        <v>31</v>
      </c>
      <c r="Y89" s="1011"/>
      <c r="Z89" s="1015" t="s">
        <v>164</v>
      </c>
      <c r="AA89" s="1011"/>
      <c r="AB89" s="1013" t="s">
        <v>31</v>
      </c>
      <c r="AC89" s="1011"/>
      <c r="AD89" s="1013" t="s">
        <v>39</v>
      </c>
      <c r="AE89" s="1019" t="s">
        <v>68</v>
      </c>
      <c r="AF89" s="1021" t="str">
        <f t="shared" si="3"/>
        <v/>
      </c>
      <c r="AG89" s="1025" t="s">
        <v>173</v>
      </c>
      <c r="AH89" s="1029" t="str">
        <f t="shared" si="4"/>
        <v/>
      </c>
    </row>
    <row r="90" spans="1:34" ht="36.75" customHeight="1">
      <c r="A90" s="940">
        <f t="shared" si="5"/>
        <v>80</v>
      </c>
      <c r="B90" s="947" t="str">
        <f>IF(基本情報入力シート!C133="","",基本情報入力シート!C133)</f>
        <v/>
      </c>
      <c r="C90" s="952"/>
      <c r="D90" s="952"/>
      <c r="E90" s="952"/>
      <c r="F90" s="952"/>
      <c r="G90" s="952"/>
      <c r="H90" s="952"/>
      <c r="I90" s="952"/>
      <c r="J90" s="952"/>
      <c r="K90" s="959"/>
      <c r="L90" s="963" t="str">
        <f>IF(基本情報入力シート!M133="","",基本情報入力シート!M133)</f>
        <v/>
      </c>
      <c r="M90" s="963" t="str">
        <f>IF(基本情報入力シート!R133="","",基本情報入力シート!R133)</f>
        <v/>
      </c>
      <c r="N90" s="963" t="str">
        <f>IF(基本情報入力シート!W133="","",基本情報入力シート!W133)</f>
        <v/>
      </c>
      <c r="O90" s="940" t="str">
        <f>IF(基本情報入力シート!X133="","",基本情報入力シート!X133)</f>
        <v/>
      </c>
      <c r="P90" s="977" t="str">
        <f>IF(基本情報入力シート!Y133="","",基本情報入力シート!Y133)</f>
        <v/>
      </c>
      <c r="Q90" s="983" t="str">
        <f>IF(基本情報入力シート!Z133="","",基本情報入力シート!Z133)</f>
        <v/>
      </c>
      <c r="R90" s="987" t="str">
        <f>IF(基本情報入力シート!AA133="","",基本情報入力シート!AA133)</f>
        <v/>
      </c>
      <c r="S90" s="991"/>
      <c r="T90" s="996"/>
      <c r="U90" s="1000" t="str">
        <f>IF(P90="","",VLOOKUP(P90,'【参考】数式用'!$A$5:$I$28,MATCH(T90,'【参考】数式用'!$C$4:$G$4,0)+2,0))</f>
        <v/>
      </c>
      <c r="V90" s="1005" t="s">
        <v>171</v>
      </c>
      <c r="W90" s="1011"/>
      <c r="X90" s="1013" t="s">
        <v>31</v>
      </c>
      <c r="Y90" s="1011"/>
      <c r="Z90" s="1015" t="s">
        <v>164</v>
      </c>
      <c r="AA90" s="1011"/>
      <c r="AB90" s="1013" t="s">
        <v>31</v>
      </c>
      <c r="AC90" s="1011"/>
      <c r="AD90" s="1013" t="s">
        <v>39</v>
      </c>
      <c r="AE90" s="1019" t="s">
        <v>68</v>
      </c>
      <c r="AF90" s="1021" t="str">
        <f t="shared" si="3"/>
        <v/>
      </c>
      <c r="AG90" s="1025" t="s">
        <v>173</v>
      </c>
      <c r="AH90" s="1029" t="str">
        <f t="shared" si="4"/>
        <v/>
      </c>
    </row>
    <row r="91" spans="1:34" ht="36.75" customHeight="1">
      <c r="A91" s="940">
        <f t="shared" si="5"/>
        <v>81</v>
      </c>
      <c r="B91" s="947" t="str">
        <f>IF(基本情報入力シート!C134="","",基本情報入力シート!C134)</f>
        <v/>
      </c>
      <c r="C91" s="952"/>
      <c r="D91" s="952"/>
      <c r="E91" s="952"/>
      <c r="F91" s="952"/>
      <c r="G91" s="952"/>
      <c r="H91" s="952"/>
      <c r="I91" s="952"/>
      <c r="J91" s="952"/>
      <c r="K91" s="959"/>
      <c r="L91" s="963" t="str">
        <f>IF(基本情報入力シート!M134="","",基本情報入力シート!M134)</f>
        <v/>
      </c>
      <c r="M91" s="963" t="str">
        <f>IF(基本情報入力シート!R134="","",基本情報入力シート!R134)</f>
        <v/>
      </c>
      <c r="N91" s="963" t="str">
        <f>IF(基本情報入力シート!W134="","",基本情報入力シート!W134)</f>
        <v/>
      </c>
      <c r="O91" s="940" t="str">
        <f>IF(基本情報入力シート!X134="","",基本情報入力シート!X134)</f>
        <v/>
      </c>
      <c r="P91" s="977" t="str">
        <f>IF(基本情報入力シート!Y134="","",基本情報入力シート!Y134)</f>
        <v/>
      </c>
      <c r="Q91" s="983" t="str">
        <f>IF(基本情報入力シート!Z134="","",基本情報入力シート!Z134)</f>
        <v/>
      </c>
      <c r="R91" s="987" t="str">
        <f>IF(基本情報入力シート!AA134="","",基本情報入力シート!AA134)</f>
        <v/>
      </c>
      <c r="S91" s="991"/>
      <c r="T91" s="996"/>
      <c r="U91" s="1000" t="str">
        <f>IF(P91="","",VLOOKUP(P91,'【参考】数式用'!$A$5:$I$28,MATCH(T91,'【参考】数式用'!$C$4:$G$4,0)+2,0))</f>
        <v/>
      </c>
      <c r="V91" s="1005" t="s">
        <v>171</v>
      </c>
      <c r="W91" s="1011"/>
      <c r="X91" s="1013" t="s">
        <v>31</v>
      </c>
      <c r="Y91" s="1011"/>
      <c r="Z91" s="1015" t="s">
        <v>164</v>
      </c>
      <c r="AA91" s="1011"/>
      <c r="AB91" s="1013" t="s">
        <v>31</v>
      </c>
      <c r="AC91" s="1011"/>
      <c r="AD91" s="1013" t="s">
        <v>39</v>
      </c>
      <c r="AE91" s="1019" t="s">
        <v>68</v>
      </c>
      <c r="AF91" s="1021" t="str">
        <f t="shared" si="3"/>
        <v/>
      </c>
      <c r="AG91" s="1025" t="s">
        <v>173</v>
      </c>
      <c r="AH91" s="1029" t="str">
        <f t="shared" si="4"/>
        <v/>
      </c>
    </row>
    <row r="92" spans="1:34" ht="36.75" customHeight="1">
      <c r="A92" s="940">
        <f t="shared" si="5"/>
        <v>82</v>
      </c>
      <c r="B92" s="947" t="str">
        <f>IF(基本情報入力シート!C135="","",基本情報入力シート!C135)</f>
        <v/>
      </c>
      <c r="C92" s="952"/>
      <c r="D92" s="952"/>
      <c r="E92" s="952"/>
      <c r="F92" s="952"/>
      <c r="G92" s="952"/>
      <c r="H92" s="952"/>
      <c r="I92" s="952"/>
      <c r="J92" s="952"/>
      <c r="K92" s="959"/>
      <c r="L92" s="963" t="str">
        <f>IF(基本情報入力シート!M135="","",基本情報入力シート!M135)</f>
        <v/>
      </c>
      <c r="M92" s="963" t="str">
        <f>IF(基本情報入力シート!R135="","",基本情報入力シート!R135)</f>
        <v/>
      </c>
      <c r="N92" s="963" t="str">
        <f>IF(基本情報入力シート!W135="","",基本情報入力シート!W135)</f>
        <v/>
      </c>
      <c r="O92" s="940" t="str">
        <f>IF(基本情報入力シート!X135="","",基本情報入力シート!X135)</f>
        <v/>
      </c>
      <c r="P92" s="977" t="str">
        <f>IF(基本情報入力シート!Y135="","",基本情報入力シート!Y135)</f>
        <v/>
      </c>
      <c r="Q92" s="983" t="str">
        <f>IF(基本情報入力シート!Z135="","",基本情報入力シート!Z135)</f>
        <v/>
      </c>
      <c r="R92" s="987" t="str">
        <f>IF(基本情報入力シート!AA135="","",基本情報入力シート!AA135)</f>
        <v/>
      </c>
      <c r="S92" s="991"/>
      <c r="T92" s="996"/>
      <c r="U92" s="1000" t="str">
        <f>IF(P92="","",VLOOKUP(P92,'【参考】数式用'!$A$5:$I$28,MATCH(T92,'【参考】数式用'!$C$4:$G$4,0)+2,0))</f>
        <v/>
      </c>
      <c r="V92" s="1005" t="s">
        <v>171</v>
      </c>
      <c r="W92" s="1011"/>
      <c r="X92" s="1013" t="s">
        <v>31</v>
      </c>
      <c r="Y92" s="1011"/>
      <c r="Z92" s="1015" t="s">
        <v>164</v>
      </c>
      <c r="AA92" s="1011"/>
      <c r="AB92" s="1013" t="s">
        <v>31</v>
      </c>
      <c r="AC92" s="1011"/>
      <c r="AD92" s="1013" t="s">
        <v>39</v>
      </c>
      <c r="AE92" s="1019" t="s">
        <v>68</v>
      </c>
      <c r="AF92" s="1021" t="str">
        <f t="shared" si="3"/>
        <v/>
      </c>
      <c r="AG92" s="1025" t="s">
        <v>173</v>
      </c>
      <c r="AH92" s="1029" t="str">
        <f t="shared" si="4"/>
        <v/>
      </c>
    </row>
    <row r="93" spans="1:34" ht="36.75" customHeight="1">
      <c r="A93" s="940">
        <f t="shared" si="5"/>
        <v>83</v>
      </c>
      <c r="B93" s="947" t="str">
        <f>IF(基本情報入力シート!C136="","",基本情報入力シート!C136)</f>
        <v/>
      </c>
      <c r="C93" s="952"/>
      <c r="D93" s="952"/>
      <c r="E93" s="952"/>
      <c r="F93" s="952"/>
      <c r="G93" s="952"/>
      <c r="H93" s="952"/>
      <c r="I93" s="952"/>
      <c r="J93" s="952"/>
      <c r="K93" s="959"/>
      <c r="L93" s="963" t="str">
        <f>IF(基本情報入力シート!M136="","",基本情報入力シート!M136)</f>
        <v/>
      </c>
      <c r="M93" s="963" t="str">
        <f>IF(基本情報入力シート!R136="","",基本情報入力シート!R136)</f>
        <v/>
      </c>
      <c r="N93" s="963" t="str">
        <f>IF(基本情報入力シート!W136="","",基本情報入力シート!W136)</f>
        <v/>
      </c>
      <c r="O93" s="940" t="str">
        <f>IF(基本情報入力シート!X136="","",基本情報入力シート!X136)</f>
        <v/>
      </c>
      <c r="P93" s="977" t="str">
        <f>IF(基本情報入力シート!Y136="","",基本情報入力シート!Y136)</f>
        <v/>
      </c>
      <c r="Q93" s="983" t="str">
        <f>IF(基本情報入力シート!Z136="","",基本情報入力シート!Z136)</f>
        <v/>
      </c>
      <c r="R93" s="987" t="str">
        <f>IF(基本情報入力シート!AA136="","",基本情報入力シート!AA136)</f>
        <v/>
      </c>
      <c r="S93" s="991"/>
      <c r="T93" s="996"/>
      <c r="U93" s="1000" t="str">
        <f>IF(P93="","",VLOOKUP(P93,'【参考】数式用'!$A$5:$I$28,MATCH(T93,'【参考】数式用'!$C$4:$G$4,0)+2,0))</f>
        <v/>
      </c>
      <c r="V93" s="1005" t="s">
        <v>171</v>
      </c>
      <c r="W93" s="1011"/>
      <c r="X93" s="1013" t="s">
        <v>31</v>
      </c>
      <c r="Y93" s="1011"/>
      <c r="Z93" s="1015" t="s">
        <v>164</v>
      </c>
      <c r="AA93" s="1011"/>
      <c r="AB93" s="1013" t="s">
        <v>31</v>
      </c>
      <c r="AC93" s="1011"/>
      <c r="AD93" s="1013" t="s">
        <v>39</v>
      </c>
      <c r="AE93" s="1019" t="s">
        <v>68</v>
      </c>
      <c r="AF93" s="1021" t="str">
        <f t="shared" si="3"/>
        <v/>
      </c>
      <c r="AG93" s="1025" t="s">
        <v>173</v>
      </c>
      <c r="AH93" s="1029" t="str">
        <f t="shared" si="4"/>
        <v/>
      </c>
    </row>
    <row r="94" spans="1:34" ht="36.75" customHeight="1">
      <c r="A94" s="940">
        <f t="shared" si="5"/>
        <v>84</v>
      </c>
      <c r="B94" s="947" t="str">
        <f>IF(基本情報入力シート!C137="","",基本情報入力シート!C137)</f>
        <v/>
      </c>
      <c r="C94" s="952"/>
      <c r="D94" s="952"/>
      <c r="E94" s="952"/>
      <c r="F94" s="952"/>
      <c r="G94" s="952"/>
      <c r="H94" s="952"/>
      <c r="I94" s="952"/>
      <c r="J94" s="952"/>
      <c r="K94" s="959"/>
      <c r="L94" s="963" t="str">
        <f>IF(基本情報入力シート!M137="","",基本情報入力シート!M137)</f>
        <v/>
      </c>
      <c r="M94" s="963" t="str">
        <f>IF(基本情報入力シート!R137="","",基本情報入力シート!R137)</f>
        <v/>
      </c>
      <c r="N94" s="963" t="str">
        <f>IF(基本情報入力シート!W137="","",基本情報入力シート!W137)</f>
        <v/>
      </c>
      <c r="O94" s="940" t="str">
        <f>IF(基本情報入力シート!X137="","",基本情報入力シート!X137)</f>
        <v/>
      </c>
      <c r="P94" s="977" t="str">
        <f>IF(基本情報入力シート!Y137="","",基本情報入力シート!Y137)</f>
        <v/>
      </c>
      <c r="Q94" s="983" t="str">
        <f>IF(基本情報入力シート!Z137="","",基本情報入力シート!Z137)</f>
        <v/>
      </c>
      <c r="R94" s="987" t="str">
        <f>IF(基本情報入力シート!AA137="","",基本情報入力シート!AA137)</f>
        <v/>
      </c>
      <c r="S94" s="991"/>
      <c r="T94" s="996"/>
      <c r="U94" s="1000" t="str">
        <f>IF(P94="","",VLOOKUP(P94,'【参考】数式用'!$A$5:$I$28,MATCH(T94,'【参考】数式用'!$C$4:$G$4,0)+2,0))</f>
        <v/>
      </c>
      <c r="V94" s="1005" t="s">
        <v>171</v>
      </c>
      <c r="W94" s="1011"/>
      <c r="X94" s="1013" t="s">
        <v>31</v>
      </c>
      <c r="Y94" s="1011"/>
      <c r="Z94" s="1015" t="s">
        <v>164</v>
      </c>
      <c r="AA94" s="1011"/>
      <c r="AB94" s="1013" t="s">
        <v>31</v>
      </c>
      <c r="AC94" s="1011"/>
      <c r="AD94" s="1013" t="s">
        <v>39</v>
      </c>
      <c r="AE94" s="1019" t="s">
        <v>68</v>
      </c>
      <c r="AF94" s="1021" t="str">
        <f t="shared" si="3"/>
        <v/>
      </c>
      <c r="AG94" s="1025" t="s">
        <v>173</v>
      </c>
      <c r="AH94" s="1029" t="str">
        <f t="shared" si="4"/>
        <v/>
      </c>
    </row>
    <row r="95" spans="1:34" ht="36.75" customHeight="1">
      <c r="A95" s="940">
        <f t="shared" si="5"/>
        <v>85</v>
      </c>
      <c r="B95" s="947" t="str">
        <f>IF(基本情報入力シート!C138="","",基本情報入力シート!C138)</f>
        <v/>
      </c>
      <c r="C95" s="952"/>
      <c r="D95" s="952"/>
      <c r="E95" s="952"/>
      <c r="F95" s="952"/>
      <c r="G95" s="952"/>
      <c r="H95" s="952"/>
      <c r="I95" s="952"/>
      <c r="J95" s="952"/>
      <c r="K95" s="959"/>
      <c r="L95" s="963" t="str">
        <f>IF(基本情報入力シート!M138="","",基本情報入力シート!M138)</f>
        <v/>
      </c>
      <c r="M95" s="963" t="str">
        <f>IF(基本情報入力シート!R138="","",基本情報入力シート!R138)</f>
        <v/>
      </c>
      <c r="N95" s="963" t="str">
        <f>IF(基本情報入力シート!W138="","",基本情報入力シート!W138)</f>
        <v/>
      </c>
      <c r="O95" s="940" t="str">
        <f>IF(基本情報入力シート!X138="","",基本情報入力シート!X138)</f>
        <v/>
      </c>
      <c r="P95" s="977" t="str">
        <f>IF(基本情報入力シート!Y138="","",基本情報入力シート!Y138)</f>
        <v/>
      </c>
      <c r="Q95" s="983" t="str">
        <f>IF(基本情報入力シート!Z138="","",基本情報入力シート!Z138)</f>
        <v/>
      </c>
      <c r="R95" s="987" t="str">
        <f>IF(基本情報入力シート!AA138="","",基本情報入力シート!AA138)</f>
        <v/>
      </c>
      <c r="S95" s="991"/>
      <c r="T95" s="996"/>
      <c r="U95" s="1000" t="str">
        <f>IF(P95="","",VLOOKUP(P95,'【参考】数式用'!$A$5:$I$28,MATCH(T95,'【参考】数式用'!$C$4:$G$4,0)+2,0))</f>
        <v/>
      </c>
      <c r="V95" s="1005" t="s">
        <v>171</v>
      </c>
      <c r="W95" s="1011"/>
      <c r="X95" s="1013" t="s">
        <v>31</v>
      </c>
      <c r="Y95" s="1011"/>
      <c r="Z95" s="1015" t="s">
        <v>164</v>
      </c>
      <c r="AA95" s="1011"/>
      <c r="AB95" s="1013" t="s">
        <v>31</v>
      </c>
      <c r="AC95" s="1011"/>
      <c r="AD95" s="1013" t="s">
        <v>39</v>
      </c>
      <c r="AE95" s="1019" t="s">
        <v>68</v>
      </c>
      <c r="AF95" s="1021" t="str">
        <f t="shared" si="3"/>
        <v/>
      </c>
      <c r="AG95" s="1025" t="s">
        <v>173</v>
      </c>
      <c r="AH95" s="1029" t="str">
        <f t="shared" si="4"/>
        <v/>
      </c>
    </row>
    <row r="96" spans="1:34" ht="36.75" customHeight="1">
      <c r="A96" s="940">
        <f t="shared" si="5"/>
        <v>86</v>
      </c>
      <c r="B96" s="947" t="str">
        <f>IF(基本情報入力シート!C139="","",基本情報入力シート!C139)</f>
        <v/>
      </c>
      <c r="C96" s="952"/>
      <c r="D96" s="952"/>
      <c r="E96" s="952"/>
      <c r="F96" s="952"/>
      <c r="G96" s="952"/>
      <c r="H96" s="952"/>
      <c r="I96" s="952"/>
      <c r="J96" s="952"/>
      <c r="K96" s="959"/>
      <c r="L96" s="963" t="str">
        <f>IF(基本情報入力シート!M139="","",基本情報入力シート!M139)</f>
        <v/>
      </c>
      <c r="M96" s="963" t="str">
        <f>IF(基本情報入力シート!R139="","",基本情報入力シート!R139)</f>
        <v/>
      </c>
      <c r="N96" s="963" t="str">
        <f>IF(基本情報入力シート!W139="","",基本情報入力シート!W139)</f>
        <v/>
      </c>
      <c r="O96" s="940" t="str">
        <f>IF(基本情報入力シート!X139="","",基本情報入力シート!X139)</f>
        <v/>
      </c>
      <c r="P96" s="977" t="str">
        <f>IF(基本情報入力シート!Y139="","",基本情報入力シート!Y139)</f>
        <v/>
      </c>
      <c r="Q96" s="983" t="str">
        <f>IF(基本情報入力シート!Z139="","",基本情報入力シート!Z139)</f>
        <v/>
      </c>
      <c r="R96" s="987" t="str">
        <f>IF(基本情報入力シート!AA139="","",基本情報入力シート!AA139)</f>
        <v/>
      </c>
      <c r="S96" s="991"/>
      <c r="T96" s="996"/>
      <c r="U96" s="1000" t="str">
        <f>IF(P96="","",VLOOKUP(P96,'【参考】数式用'!$A$5:$I$28,MATCH(T96,'【参考】数式用'!$C$4:$G$4,0)+2,0))</f>
        <v/>
      </c>
      <c r="V96" s="1005" t="s">
        <v>171</v>
      </c>
      <c r="W96" s="1011"/>
      <c r="X96" s="1013" t="s">
        <v>31</v>
      </c>
      <c r="Y96" s="1011"/>
      <c r="Z96" s="1015" t="s">
        <v>164</v>
      </c>
      <c r="AA96" s="1011"/>
      <c r="AB96" s="1013" t="s">
        <v>31</v>
      </c>
      <c r="AC96" s="1011"/>
      <c r="AD96" s="1013" t="s">
        <v>39</v>
      </c>
      <c r="AE96" s="1019" t="s">
        <v>68</v>
      </c>
      <c r="AF96" s="1021" t="str">
        <f t="shared" si="3"/>
        <v/>
      </c>
      <c r="AG96" s="1025" t="s">
        <v>173</v>
      </c>
      <c r="AH96" s="1029" t="str">
        <f t="shared" si="4"/>
        <v/>
      </c>
    </row>
    <row r="97" spans="1:34" ht="36.75" customHeight="1">
      <c r="A97" s="940">
        <f t="shared" si="5"/>
        <v>87</v>
      </c>
      <c r="B97" s="947" t="str">
        <f>IF(基本情報入力シート!C140="","",基本情報入力シート!C140)</f>
        <v/>
      </c>
      <c r="C97" s="952"/>
      <c r="D97" s="952"/>
      <c r="E97" s="952"/>
      <c r="F97" s="952"/>
      <c r="G97" s="952"/>
      <c r="H97" s="952"/>
      <c r="I97" s="952"/>
      <c r="J97" s="952"/>
      <c r="K97" s="959"/>
      <c r="L97" s="963" t="str">
        <f>IF(基本情報入力シート!M140="","",基本情報入力シート!M140)</f>
        <v/>
      </c>
      <c r="M97" s="963" t="str">
        <f>IF(基本情報入力シート!R140="","",基本情報入力シート!R140)</f>
        <v/>
      </c>
      <c r="N97" s="963" t="str">
        <f>IF(基本情報入力シート!W140="","",基本情報入力シート!W140)</f>
        <v/>
      </c>
      <c r="O97" s="940" t="str">
        <f>IF(基本情報入力シート!X140="","",基本情報入力シート!X140)</f>
        <v/>
      </c>
      <c r="P97" s="977" t="str">
        <f>IF(基本情報入力シート!Y140="","",基本情報入力シート!Y140)</f>
        <v/>
      </c>
      <c r="Q97" s="983" t="str">
        <f>IF(基本情報入力シート!Z140="","",基本情報入力シート!Z140)</f>
        <v/>
      </c>
      <c r="R97" s="987" t="str">
        <f>IF(基本情報入力シート!AA140="","",基本情報入力シート!AA140)</f>
        <v/>
      </c>
      <c r="S97" s="991"/>
      <c r="T97" s="996"/>
      <c r="U97" s="1000" t="str">
        <f>IF(P97="","",VLOOKUP(P97,'【参考】数式用'!$A$5:$I$28,MATCH(T97,'【参考】数式用'!$C$4:$G$4,0)+2,0))</f>
        <v/>
      </c>
      <c r="V97" s="1005" t="s">
        <v>171</v>
      </c>
      <c r="W97" s="1011"/>
      <c r="X97" s="1013" t="s">
        <v>31</v>
      </c>
      <c r="Y97" s="1011"/>
      <c r="Z97" s="1015" t="s">
        <v>164</v>
      </c>
      <c r="AA97" s="1011"/>
      <c r="AB97" s="1013" t="s">
        <v>31</v>
      </c>
      <c r="AC97" s="1011"/>
      <c r="AD97" s="1013" t="s">
        <v>39</v>
      </c>
      <c r="AE97" s="1019" t="s">
        <v>68</v>
      </c>
      <c r="AF97" s="1021" t="str">
        <f t="shared" si="3"/>
        <v/>
      </c>
      <c r="AG97" s="1025" t="s">
        <v>173</v>
      </c>
      <c r="AH97" s="1029" t="str">
        <f t="shared" si="4"/>
        <v/>
      </c>
    </row>
    <row r="98" spans="1:34" ht="36.75" customHeight="1">
      <c r="A98" s="940">
        <f t="shared" si="5"/>
        <v>88</v>
      </c>
      <c r="B98" s="947" t="str">
        <f>IF(基本情報入力シート!C141="","",基本情報入力シート!C141)</f>
        <v/>
      </c>
      <c r="C98" s="952"/>
      <c r="D98" s="952"/>
      <c r="E98" s="952"/>
      <c r="F98" s="952"/>
      <c r="G98" s="952"/>
      <c r="H98" s="952"/>
      <c r="I98" s="952"/>
      <c r="J98" s="952"/>
      <c r="K98" s="959"/>
      <c r="L98" s="963" t="str">
        <f>IF(基本情報入力シート!M141="","",基本情報入力シート!M141)</f>
        <v/>
      </c>
      <c r="M98" s="963" t="str">
        <f>IF(基本情報入力シート!R141="","",基本情報入力シート!R141)</f>
        <v/>
      </c>
      <c r="N98" s="963" t="str">
        <f>IF(基本情報入力シート!W141="","",基本情報入力シート!W141)</f>
        <v/>
      </c>
      <c r="O98" s="940" t="str">
        <f>IF(基本情報入力シート!X141="","",基本情報入力シート!X141)</f>
        <v/>
      </c>
      <c r="P98" s="977" t="str">
        <f>IF(基本情報入力シート!Y141="","",基本情報入力シート!Y141)</f>
        <v/>
      </c>
      <c r="Q98" s="983" t="str">
        <f>IF(基本情報入力シート!Z141="","",基本情報入力シート!Z141)</f>
        <v/>
      </c>
      <c r="R98" s="987" t="str">
        <f>IF(基本情報入力シート!AA141="","",基本情報入力シート!AA141)</f>
        <v/>
      </c>
      <c r="S98" s="991"/>
      <c r="T98" s="996"/>
      <c r="U98" s="1000" t="str">
        <f>IF(P98="","",VLOOKUP(P98,'【参考】数式用'!$A$5:$I$28,MATCH(T98,'【参考】数式用'!$C$4:$G$4,0)+2,0))</f>
        <v/>
      </c>
      <c r="V98" s="1005" t="s">
        <v>171</v>
      </c>
      <c r="W98" s="1011"/>
      <c r="X98" s="1013" t="s">
        <v>31</v>
      </c>
      <c r="Y98" s="1011"/>
      <c r="Z98" s="1015" t="s">
        <v>164</v>
      </c>
      <c r="AA98" s="1011"/>
      <c r="AB98" s="1013" t="s">
        <v>31</v>
      </c>
      <c r="AC98" s="1011"/>
      <c r="AD98" s="1013" t="s">
        <v>39</v>
      </c>
      <c r="AE98" s="1019" t="s">
        <v>68</v>
      </c>
      <c r="AF98" s="1021" t="str">
        <f t="shared" si="3"/>
        <v/>
      </c>
      <c r="AG98" s="1025" t="s">
        <v>173</v>
      </c>
      <c r="AH98" s="1029" t="str">
        <f t="shared" si="4"/>
        <v/>
      </c>
    </row>
    <row r="99" spans="1:34" ht="36.75" customHeight="1">
      <c r="A99" s="940">
        <f t="shared" si="5"/>
        <v>89</v>
      </c>
      <c r="B99" s="947" t="str">
        <f>IF(基本情報入力シート!C142="","",基本情報入力シート!C142)</f>
        <v/>
      </c>
      <c r="C99" s="952"/>
      <c r="D99" s="952"/>
      <c r="E99" s="952"/>
      <c r="F99" s="952"/>
      <c r="G99" s="952"/>
      <c r="H99" s="952"/>
      <c r="I99" s="952"/>
      <c r="J99" s="952"/>
      <c r="K99" s="959"/>
      <c r="L99" s="963" t="str">
        <f>IF(基本情報入力シート!M142="","",基本情報入力シート!M142)</f>
        <v/>
      </c>
      <c r="M99" s="963" t="str">
        <f>IF(基本情報入力シート!R142="","",基本情報入力シート!R142)</f>
        <v/>
      </c>
      <c r="N99" s="963" t="str">
        <f>IF(基本情報入力シート!W142="","",基本情報入力シート!W142)</f>
        <v/>
      </c>
      <c r="O99" s="940" t="str">
        <f>IF(基本情報入力シート!X142="","",基本情報入力シート!X142)</f>
        <v/>
      </c>
      <c r="P99" s="977" t="str">
        <f>IF(基本情報入力シート!Y142="","",基本情報入力シート!Y142)</f>
        <v/>
      </c>
      <c r="Q99" s="983" t="str">
        <f>IF(基本情報入力シート!Z142="","",基本情報入力シート!Z142)</f>
        <v/>
      </c>
      <c r="R99" s="987" t="str">
        <f>IF(基本情報入力シート!AA142="","",基本情報入力シート!AA142)</f>
        <v/>
      </c>
      <c r="S99" s="991"/>
      <c r="T99" s="996"/>
      <c r="U99" s="1000" t="str">
        <f>IF(P99="","",VLOOKUP(P99,'【参考】数式用'!$A$5:$I$28,MATCH(T99,'【参考】数式用'!$C$4:$G$4,0)+2,0))</f>
        <v/>
      </c>
      <c r="V99" s="1005" t="s">
        <v>171</v>
      </c>
      <c r="W99" s="1011"/>
      <c r="X99" s="1013" t="s">
        <v>31</v>
      </c>
      <c r="Y99" s="1011"/>
      <c r="Z99" s="1015" t="s">
        <v>164</v>
      </c>
      <c r="AA99" s="1011"/>
      <c r="AB99" s="1013" t="s">
        <v>31</v>
      </c>
      <c r="AC99" s="1011"/>
      <c r="AD99" s="1013" t="s">
        <v>39</v>
      </c>
      <c r="AE99" s="1019" t="s">
        <v>68</v>
      </c>
      <c r="AF99" s="1021" t="str">
        <f t="shared" si="3"/>
        <v/>
      </c>
      <c r="AG99" s="1025" t="s">
        <v>173</v>
      </c>
      <c r="AH99" s="1029" t="str">
        <f t="shared" si="4"/>
        <v/>
      </c>
    </row>
    <row r="100" spans="1:34" ht="36.75" customHeight="1">
      <c r="A100" s="940">
        <f t="shared" si="5"/>
        <v>90</v>
      </c>
      <c r="B100" s="947" t="str">
        <f>IF(基本情報入力シート!C143="","",基本情報入力シート!C143)</f>
        <v/>
      </c>
      <c r="C100" s="952"/>
      <c r="D100" s="952"/>
      <c r="E100" s="952"/>
      <c r="F100" s="952"/>
      <c r="G100" s="952"/>
      <c r="H100" s="952"/>
      <c r="I100" s="952"/>
      <c r="J100" s="952"/>
      <c r="K100" s="959"/>
      <c r="L100" s="963" t="str">
        <f>IF(基本情報入力シート!M143="","",基本情報入力シート!M143)</f>
        <v/>
      </c>
      <c r="M100" s="963" t="str">
        <f>IF(基本情報入力シート!R143="","",基本情報入力シート!R143)</f>
        <v/>
      </c>
      <c r="N100" s="963" t="str">
        <f>IF(基本情報入力シート!W143="","",基本情報入力シート!W143)</f>
        <v/>
      </c>
      <c r="O100" s="940" t="str">
        <f>IF(基本情報入力シート!X143="","",基本情報入力シート!X143)</f>
        <v/>
      </c>
      <c r="P100" s="977" t="str">
        <f>IF(基本情報入力シート!Y143="","",基本情報入力シート!Y143)</f>
        <v/>
      </c>
      <c r="Q100" s="983" t="str">
        <f>IF(基本情報入力シート!Z143="","",基本情報入力シート!Z143)</f>
        <v/>
      </c>
      <c r="R100" s="987" t="str">
        <f>IF(基本情報入力シート!AA143="","",基本情報入力シート!AA143)</f>
        <v/>
      </c>
      <c r="S100" s="991"/>
      <c r="T100" s="996"/>
      <c r="U100" s="1000" t="str">
        <f>IF(P100="","",VLOOKUP(P100,'【参考】数式用'!$A$5:$I$28,MATCH(T100,'【参考】数式用'!$C$4:$G$4,0)+2,0))</f>
        <v/>
      </c>
      <c r="V100" s="1005" t="s">
        <v>171</v>
      </c>
      <c r="W100" s="1011"/>
      <c r="X100" s="1013" t="s">
        <v>31</v>
      </c>
      <c r="Y100" s="1011"/>
      <c r="Z100" s="1015" t="s">
        <v>164</v>
      </c>
      <c r="AA100" s="1011"/>
      <c r="AB100" s="1013" t="s">
        <v>31</v>
      </c>
      <c r="AC100" s="1011"/>
      <c r="AD100" s="1013" t="s">
        <v>39</v>
      </c>
      <c r="AE100" s="1019" t="s">
        <v>68</v>
      </c>
      <c r="AF100" s="1021" t="str">
        <f t="shared" si="3"/>
        <v/>
      </c>
      <c r="AG100" s="1025" t="s">
        <v>173</v>
      </c>
      <c r="AH100" s="1029" t="str">
        <f t="shared" si="4"/>
        <v/>
      </c>
    </row>
    <row r="101" spans="1:34" ht="36.75" customHeight="1">
      <c r="A101" s="940">
        <f t="shared" si="5"/>
        <v>91</v>
      </c>
      <c r="B101" s="947" t="str">
        <f>IF(基本情報入力シート!C144="","",基本情報入力シート!C144)</f>
        <v/>
      </c>
      <c r="C101" s="952"/>
      <c r="D101" s="952"/>
      <c r="E101" s="952"/>
      <c r="F101" s="952"/>
      <c r="G101" s="952"/>
      <c r="H101" s="952"/>
      <c r="I101" s="952"/>
      <c r="J101" s="952"/>
      <c r="K101" s="959"/>
      <c r="L101" s="963" t="str">
        <f>IF(基本情報入力シート!M144="","",基本情報入力シート!M144)</f>
        <v/>
      </c>
      <c r="M101" s="963" t="str">
        <f>IF(基本情報入力シート!R144="","",基本情報入力シート!R144)</f>
        <v/>
      </c>
      <c r="N101" s="963" t="str">
        <f>IF(基本情報入力シート!W144="","",基本情報入力シート!W144)</f>
        <v/>
      </c>
      <c r="O101" s="940" t="str">
        <f>IF(基本情報入力シート!X144="","",基本情報入力シート!X144)</f>
        <v/>
      </c>
      <c r="P101" s="977" t="str">
        <f>IF(基本情報入力シート!Y144="","",基本情報入力シート!Y144)</f>
        <v/>
      </c>
      <c r="Q101" s="983" t="str">
        <f>IF(基本情報入力シート!Z144="","",基本情報入力シート!Z144)</f>
        <v/>
      </c>
      <c r="R101" s="987" t="str">
        <f>IF(基本情報入力シート!AA144="","",基本情報入力シート!AA144)</f>
        <v/>
      </c>
      <c r="S101" s="991"/>
      <c r="T101" s="996"/>
      <c r="U101" s="1000" t="str">
        <f>IF(P101="","",VLOOKUP(P101,'【参考】数式用'!$A$5:$I$28,MATCH(T101,'【参考】数式用'!$C$4:$G$4,0)+2,0))</f>
        <v/>
      </c>
      <c r="V101" s="1005" t="s">
        <v>171</v>
      </c>
      <c r="W101" s="1011"/>
      <c r="X101" s="1013" t="s">
        <v>31</v>
      </c>
      <c r="Y101" s="1011"/>
      <c r="Z101" s="1015" t="s">
        <v>164</v>
      </c>
      <c r="AA101" s="1011"/>
      <c r="AB101" s="1013" t="s">
        <v>31</v>
      </c>
      <c r="AC101" s="1011"/>
      <c r="AD101" s="1013" t="s">
        <v>39</v>
      </c>
      <c r="AE101" s="1019" t="s">
        <v>68</v>
      </c>
      <c r="AF101" s="1021" t="str">
        <f t="shared" si="3"/>
        <v/>
      </c>
      <c r="AG101" s="1025" t="s">
        <v>173</v>
      </c>
      <c r="AH101" s="1029" t="str">
        <f t="shared" si="4"/>
        <v/>
      </c>
    </row>
    <row r="102" spans="1:34" ht="36.75" customHeight="1">
      <c r="A102" s="940">
        <f t="shared" si="5"/>
        <v>92</v>
      </c>
      <c r="B102" s="947" t="str">
        <f>IF(基本情報入力シート!C145="","",基本情報入力シート!C145)</f>
        <v/>
      </c>
      <c r="C102" s="952"/>
      <c r="D102" s="952"/>
      <c r="E102" s="952"/>
      <c r="F102" s="952"/>
      <c r="G102" s="952"/>
      <c r="H102" s="952"/>
      <c r="I102" s="952"/>
      <c r="J102" s="952"/>
      <c r="K102" s="959"/>
      <c r="L102" s="963" t="str">
        <f>IF(基本情報入力シート!M145="","",基本情報入力シート!M145)</f>
        <v/>
      </c>
      <c r="M102" s="963" t="str">
        <f>IF(基本情報入力シート!R145="","",基本情報入力シート!R145)</f>
        <v/>
      </c>
      <c r="N102" s="963" t="str">
        <f>IF(基本情報入力シート!W145="","",基本情報入力シート!W145)</f>
        <v/>
      </c>
      <c r="O102" s="940" t="str">
        <f>IF(基本情報入力シート!X145="","",基本情報入力シート!X145)</f>
        <v/>
      </c>
      <c r="P102" s="977" t="str">
        <f>IF(基本情報入力シート!Y145="","",基本情報入力シート!Y145)</f>
        <v/>
      </c>
      <c r="Q102" s="983" t="str">
        <f>IF(基本情報入力シート!Z145="","",基本情報入力シート!Z145)</f>
        <v/>
      </c>
      <c r="R102" s="987" t="str">
        <f>IF(基本情報入力シート!AA145="","",基本情報入力シート!AA145)</f>
        <v/>
      </c>
      <c r="S102" s="991"/>
      <c r="T102" s="996"/>
      <c r="U102" s="1000" t="str">
        <f>IF(P102="","",VLOOKUP(P102,'【参考】数式用'!$A$5:$I$28,MATCH(T102,'【参考】数式用'!$C$4:$G$4,0)+2,0))</f>
        <v/>
      </c>
      <c r="V102" s="1005" t="s">
        <v>171</v>
      </c>
      <c r="W102" s="1011"/>
      <c r="X102" s="1013" t="s">
        <v>31</v>
      </c>
      <c r="Y102" s="1011"/>
      <c r="Z102" s="1015" t="s">
        <v>164</v>
      </c>
      <c r="AA102" s="1011"/>
      <c r="AB102" s="1013" t="s">
        <v>31</v>
      </c>
      <c r="AC102" s="1011"/>
      <c r="AD102" s="1013" t="s">
        <v>39</v>
      </c>
      <c r="AE102" s="1019" t="s">
        <v>68</v>
      </c>
      <c r="AF102" s="1021" t="str">
        <f t="shared" si="3"/>
        <v/>
      </c>
      <c r="AG102" s="1025" t="s">
        <v>173</v>
      </c>
      <c r="AH102" s="1029" t="str">
        <f t="shared" si="4"/>
        <v/>
      </c>
    </row>
    <row r="103" spans="1:34" ht="36.75" customHeight="1">
      <c r="A103" s="940">
        <f t="shared" si="5"/>
        <v>93</v>
      </c>
      <c r="B103" s="947" t="str">
        <f>IF(基本情報入力シート!C146="","",基本情報入力シート!C146)</f>
        <v/>
      </c>
      <c r="C103" s="952"/>
      <c r="D103" s="952"/>
      <c r="E103" s="952"/>
      <c r="F103" s="952"/>
      <c r="G103" s="952"/>
      <c r="H103" s="952"/>
      <c r="I103" s="952"/>
      <c r="J103" s="952"/>
      <c r="K103" s="959"/>
      <c r="L103" s="963" t="str">
        <f>IF(基本情報入力シート!M146="","",基本情報入力シート!M146)</f>
        <v/>
      </c>
      <c r="M103" s="963" t="str">
        <f>IF(基本情報入力シート!R146="","",基本情報入力シート!R146)</f>
        <v/>
      </c>
      <c r="N103" s="963" t="str">
        <f>IF(基本情報入力シート!W146="","",基本情報入力シート!W146)</f>
        <v/>
      </c>
      <c r="O103" s="940" t="str">
        <f>IF(基本情報入力シート!X146="","",基本情報入力シート!X146)</f>
        <v/>
      </c>
      <c r="P103" s="977" t="str">
        <f>IF(基本情報入力シート!Y146="","",基本情報入力シート!Y146)</f>
        <v/>
      </c>
      <c r="Q103" s="983" t="str">
        <f>IF(基本情報入力シート!Z146="","",基本情報入力シート!Z146)</f>
        <v/>
      </c>
      <c r="R103" s="987" t="str">
        <f>IF(基本情報入力シート!AA146="","",基本情報入力シート!AA146)</f>
        <v/>
      </c>
      <c r="S103" s="991"/>
      <c r="T103" s="996"/>
      <c r="U103" s="1000" t="str">
        <f>IF(P103="","",VLOOKUP(P103,'【参考】数式用'!$A$5:$I$28,MATCH(T103,'【参考】数式用'!$C$4:$G$4,0)+2,0))</f>
        <v/>
      </c>
      <c r="V103" s="1005" t="s">
        <v>171</v>
      </c>
      <c r="W103" s="1011"/>
      <c r="X103" s="1013" t="s">
        <v>31</v>
      </c>
      <c r="Y103" s="1011"/>
      <c r="Z103" s="1015" t="s">
        <v>164</v>
      </c>
      <c r="AA103" s="1011"/>
      <c r="AB103" s="1013" t="s">
        <v>31</v>
      </c>
      <c r="AC103" s="1011"/>
      <c r="AD103" s="1013" t="s">
        <v>39</v>
      </c>
      <c r="AE103" s="1019" t="s">
        <v>68</v>
      </c>
      <c r="AF103" s="1021" t="str">
        <f t="shared" si="3"/>
        <v/>
      </c>
      <c r="AG103" s="1025" t="s">
        <v>173</v>
      </c>
      <c r="AH103" s="1029" t="str">
        <f t="shared" si="4"/>
        <v/>
      </c>
    </row>
    <row r="104" spans="1:34" ht="36.75" customHeight="1">
      <c r="A104" s="940">
        <f t="shared" si="5"/>
        <v>94</v>
      </c>
      <c r="B104" s="947" t="str">
        <f>IF(基本情報入力シート!C147="","",基本情報入力シート!C147)</f>
        <v/>
      </c>
      <c r="C104" s="952"/>
      <c r="D104" s="952"/>
      <c r="E104" s="952"/>
      <c r="F104" s="952"/>
      <c r="G104" s="952"/>
      <c r="H104" s="952"/>
      <c r="I104" s="952"/>
      <c r="J104" s="952"/>
      <c r="K104" s="959"/>
      <c r="L104" s="963" t="str">
        <f>IF(基本情報入力シート!M147="","",基本情報入力シート!M147)</f>
        <v/>
      </c>
      <c r="M104" s="963" t="str">
        <f>IF(基本情報入力シート!R147="","",基本情報入力シート!R147)</f>
        <v/>
      </c>
      <c r="N104" s="963" t="str">
        <f>IF(基本情報入力シート!W147="","",基本情報入力シート!W147)</f>
        <v/>
      </c>
      <c r="O104" s="940" t="str">
        <f>IF(基本情報入力シート!X147="","",基本情報入力シート!X147)</f>
        <v/>
      </c>
      <c r="P104" s="977" t="str">
        <f>IF(基本情報入力シート!Y147="","",基本情報入力シート!Y147)</f>
        <v/>
      </c>
      <c r="Q104" s="983" t="str">
        <f>IF(基本情報入力シート!Z147="","",基本情報入力シート!Z147)</f>
        <v/>
      </c>
      <c r="R104" s="987" t="str">
        <f>IF(基本情報入力シート!AA147="","",基本情報入力シート!AA147)</f>
        <v/>
      </c>
      <c r="S104" s="991"/>
      <c r="T104" s="996"/>
      <c r="U104" s="1000" t="str">
        <f>IF(P104="","",VLOOKUP(P104,'【参考】数式用'!$A$5:$I$28,MATCH(T104,'【参考】数式用'!$C$4:$G$4,0)+2,0))</f>
        <v/>
      </c>
      <c r="V104" s="1005" t="s">
        <v>171</v>
      </c>
      <c r="W104" s="1011"/>
      <c r="X104" s="1013" t="s">
        <v>31</v>
      </c>
      <c r="Y104" s="1011"/>
      <c r="Z104" s="1015" t="s">
        <v>164</v>
      </c>
      <c r="AA104" s="1011"/>
      <c r="AB104" s="1013" t="s">
        <v>31</v>
      </c>
      <c r="AC104" s="1011"/>
      <c r="AD104" s="1013" t="s">
        <v>39</v>
      </c>
      <c r="AE104" s="1019" t="s">
        <v>68</v>
      </c>
      <c r="AF104" s="1021" t="str">
        <f t="shared" si="3"/>
        <v/>
      </c>
      <c r="AG104" s="1025" t="s">
        <v>173</v>
      </c>
      <c r="AH104" s="1029" t="str">
        <f t="shared" si="4"/>
        <v/>
      </c>
    </row>
    <row r="105" spans="1:34" ht="36.75" customHeight="1">
      <c r="A105" s="940">
        <f t="shared" si="5"/>
        <v>95</v>
      </c>
      <c r="B105" s="947" t="str">
        <f>IF(基本情報入力シート!C148="","",基本情報入力シート!C148)</f>
        <v/>
      </c>
      <c r="C105" s="952"/>
      <c r="D105" s="952"/>
      <c r="E105" s="952"/>
      <c r="F105" s="952"/>
      <c r="G105" s="952"/>
      <c r="H105" s="952"/>
      <c r="I105" s="952"/>
      <c r="J105" s="952"/>
      <c r="K105" s="959"/>
      <c r="L105" s="963" t="str">
        <f>IF(基本情報入力シート!M148="","",基本情報入力シート!M148)</f>
        <v/>
      </c>
      <c r="M105" s="963" t="str">
        <f>IF(基本情報入力シート!R148="","",基本情報入力シート!R148)</f>
        <v/>
      </c>
      <c r="N105" s="963" t="str">
        <f>IF(基本情報入力シート!W148="","",基本情報入力シート!W148)</f>
        <v/>
      </c>
      <c r="O105" s="940" t="str">
        <f>IF(基本情報入力シート!X148="","",基本情報入力シート!X148)</f>
        <v/>
      </c>
      <c r="P105" s="977" t="str">
        <f>IF(基本情報入力シート!Y148="","",基本情報入力シート!Y148)</f>
        <v/>
      </c>
      <c r="Q105" s="983" t="str">
        <f>IF(基本情報入力シート!Z148="","",基本情報入力シート!Z148)</f>
        <v/>
      </c>
      <c r="R105" s="987" t="str">
        <f>IF(基本情報入力シート!AA148="","",基本情報入力シート!AA148)</f>
        <v/>
      </c>
      <c r="S105" s="991"/>
      <c r="T105" s="996"/>
      <c r="U105" s="1000" t="str">
        <f>IF(P105="","",VLOOKUP(P105,'【参考】数式用'!$A$5:$I$28,MATCH(T105,'【参考】数式用'!$C$4:$G$4,0)+2,0))</f>
        <v/>
      </c>
      <c r="V105" s="1005" t="s">
        <v>171</v>
      </c>
      <c r="W105" s="1011"/>
      <c r="X105" s="1013" t="s">
        <v>31</v>
      </c>
      <c r="Y105" s="1011"/>
      <c r="Z105" s="1015" t="s">
        <v>164</v>
      </c>
      <c r="AA105" s="1011"/>
      <c r="AB105" s="1013" t="s">
        <v>31</v>
      </c>
      <c r="AC105" s="1011"/>
      <c r="AD105" s="1013" t="s">
        <v>39</v>
      </c>
      <c r="AE105" s="1019" t="s">
        <v>68</v>
      </c>
      <c r="AF105" s="1021" t="str">
        <f t="shared" si="3"/>
        <v/>
      </c>
      <c r="AG105" s="1025" t="s">
        <v>173</v>
      </c>
      <c r="AH105" s="1029" t="str">
        <f t="shared" si="4"/>
        <v/>
      </c>
    </row>
    <row r="106" spans="1:34" ht="36.75" customHeight="1">
      <c r="A106" s="940">
        <f t="shared" si="5"/>
        <v>96</v>
      </c>
      <c r="B106" s="947" t="str">
        <f>IF(基本情報入力シート!C149="","",基本情報入力シート!C149)</f>
        <v/>
      </c>
      <c r="C106" s="952"/>
      <c r="D106" s="952"/>
      <c r="E106" s="952"/>
      <c r="F106" s="952"/>
      <c r="G106" s="952"/>
      <c r="H106" s="952"/>
      <c r="I106" s="952"/>
      <c r="J106" s="952"/>
      <c r="K106" s="959"/>
      <c r="L106" s="963" t="str">
        <f>IF(基本情報入力シート!M149="","",基本情報入力シート!M149)</f>
        <v/>
      </c>
      <c r="M106" s="963" t="str">
        <f>IF(基本情報入力シート!R149="","",基本情報入力シート!R149)</f>
        <v/>
      </c>
      <c r="N106" s="963" t="str">
        <f>IF(基本情報入力シート!W149="","",基本情報入力シート!W149)</f>
        <v/>
      </c>
      <c r="O106" s="940" t="str">
        <f>IF(基本情報入力シート!X149="","",基本情報入力シート!X149)</f>
        <v/>
      </c>
      <c r="P106" s="977" t="str">
        <f>IF(基本情報入力シート!Y149="","",基本情報入力シート!Y149)</f>
        <v/>
      </c>
      <c r="Q106" s="983" t="str">
        <f>IF(基本情報入力シート!Z149="","",基本情報入力シート!Z149)</f>
        <v/>
      </c>
      <c r="R106" s="987" t="str">
        <f>IF(基本情報入力シート!AA149="","",基本情報入力シート!AA149)</f>
        <v/>
      </c>
      <c r="S106" s="991"/>
      <c r="T106" s="996"/>
      <c r="U106" s="1000" t="str">
        <f>IF(P106="","",VLOOKUP(P106,'【参考】数式用'!$A$5:$I$28,MATCH(T106,'【参考】数式用'!$C$4:$G$4,0)+2,0))</f>
        <v/>
      </c>
      <c r="V106" s="1005" t="s">
        <v>171</v>
      </c>
      <c r="W106" s="1011"/>
      <c r="X106" s="1013" t="s">
        <v>31</v>
      </c>
      <c r="Y106" s="1011"/>
      <c r="Z106" s="1015" t="s">
        <v>164</v>
      </c>
      <c r="AA106" s="1011"/>
      <c r="AB106" s="1013" t="s">
        <v>31</v>
      </c>
      <c r="AC106" s="1011"/>
      <c r="AD106" s="1013" t="s">
        <v>39</v>
      </c>
      <c r="AE106" s="1019" t="s">
        <v>68</v>
      </c>
      <c r="AF106" s="1021" t="str">
        <f t="shared" si="3"/>
        <v/>
      </c>
      <c r="AG106" s="1025" t="s">
        <v>173</v>
      </c>
      <c r="AH106" s="1029" t="str">
        <f t="shared" si="4"/>
        <v/>
      </c>
    </row>
    <row r="107" spans="1:34" ht="36.75" customHeight="1">
      <c r="A107" s="940">
        <f t="shared" si="5"/>
        <v>97</v>
      </c>
      <c r="B107" s="947" t="str">
        <f>IF(基本情報入力シート!C150="","",基本情報入力シート!C150)</f>
        <v/>
      </c>
      <c r="C107" s="952"/>
      <c r="D107" s="952"/>
      <c r="E107" s="952"/>
      <c r="F107" s="952"/>
      <c r="G107" s="952"/>
      <c r="H107" s="952"/>
      <c r="I107" s="952"/>
      <c r="J107" s="952"/>
      <c r="K107" s="959"/>
      <c r="L107" s="963" t="str">
        <f>IF(基本情報入力シート!M150="","",基本情報入力シート!M150)</f>
        <v/>
      </c>
      <c r="M107" s="963" t="str">
        <f>IF(基本情報入力シート!R150="","",基本情報入力シート!R150)</f>
        <v/>
      </c>
      <c r="N107" s="963" t="str">
        <f>IF(基本情報入力シート!W150="","",基本情報入力シート!W150)</f>
        <v/>
      </c>
      <c r="O107" s="940" t="str">
        <f>IF(基本情報入力シート!X150="","",基本情報入力シート!X150)</f>
        <v/>
      </c>
      <c r="P107" s="977" t="str">
        <f>IF(基本情報入力シート!Y150="","",基本情報入力シート!Y150)</f>
        <v/>
      </c>
      <c r="Q107" s="983" t="str">
        <f>IF(基本情報入力シート!Z150="","",基本情報入力シート!Z150)</f>
        <v/>
      </c>
      <c r="R107" s="987" t="str">
        <f>IF(基本情報入力シート!AA150="","",基本情報入力シート!AA150)</f>
        <v/>
      </c>
      <c r="S107" s="991"/>
      <c r="T107" s="996"/>
      <c r="U107" s="1000" t="str">
        <f>IF(P107="","",VLOOKUP(P107,'【参考】数式用'!$A$5:$I$28,MATCH(T107,'【参考】数式用'!$C$4:$G$4,0)+2,0))</f>
        <v/>
      </c>
      <c r="V107" s="1005" t="s">
        <v>171</v>
      </c>
      <c r="W107" s="1011"/>
      <c r="X107" s="1013" t="s">
        <v>31</v>
      </c>
      <c r="Y107" s="1011"/>
      <c r="Z107" s="1015" t="s">
        <v>164</v>
      </c>
      <c r="AA107" s="1011"/>
      <c r="AB107" s="1013" t="s">
        <v>31</v>
      </c>
      <c r="AC107" s="1011"/>
      <c r="AD107" s="1013" t="s">
        <v>39</v>
      </c>
      <c r="AE107" s="1019" t="s">
        <v>68</v>
      </c>
      <c r="AF107" s="1021" t="str">
        <f t="shared" si="3"/>
        <v/>
      </c>
      <c r="AG107" s="1025" t="s">
        <v>173</v>
      </c>
      <c r="AH107" s="1029" t="str">
        <f t="shared" si="4"/>
        <v/>
      </c>
    </row>
    <row r="108" spans="1:34" ht="36.75" customHeight="1">
      <c r="A108" s="940">
        <f t="shared" si="5"/>
        <v>98</v>
      </c>
      <c r="B108" s="947" t="str">
        <f>IF(基本情報入力シート!C151="","",基本情報入力シート!C151)</f>
        <v/>
      </c>
      <c r="C108" s="952"/>
      <c r="D108" s="952"/>
      <c r="E108" s="952"/>
      <c r="F108" s="952"/>
      <c r="G108" s="952"/>
      <c r="H108" s="952"/>
      <c r="I108" s="952"/>
      <c r="J108" s="952"/>
      <c r="K108" s="959"/>
      <c r="L108" s="963" t="str">
        <f>IF(基本情報入力シート!M151="","",基本情報入力シート!M151)</f>
        <v/>
      </c>
      <c r="M108" s="963" t="str">
        <f>IF(基本情報入力シート!R151="","",基本情報入力シート!R151)</f>
        <v/>
      </c>
      <c r="N108" s="963" t="str">
        <f>IF(基本情報入力シート!W151="","",基本情報入力シート!W151)</f>
        <v/>
      </c>
      <c r="O108" s="940" t="str">
        <f>IF(基本情報入力シート!X151="","",基本情報入力シート!X151)</f>
        <v/>
      </c>
      <c r="P108" s="977" t="str">
        <f>IF(基本情報入力シート!Y151="","",基本情報入力シート!Y151)</f>
        <v/>
      </c>
      <c r="Q108" s="983" t="str">
        <f>IF(基本情報入力シート!Z151="","",基本情報入力シート!Z151)</f>
        <v/>
      </c>
      <c r="R108" s="987" t="str">
        <f>IF(基本情報入力シート!AA151="","",基本情報入力シート!AA151)</f>
        <v/>
      </c>
      <c r="S108" s="991"/>
      <c r="T108" s="996"/>
      <c r="U108" s="1000" t="str">
        <f>IF(P108="","",VLOOKUP(P108,'【参考】数式用'!$A$5:$I$28,MATCH(T108,'【参考】数式用'!$C$4:$G$4,0)+2,0))</f>
        <v/>
      </c>
      <c r="V108" s="1005" t="s">
        <v>171</v>
      </c>
      <c r="W108" s="1011"/>
      <c r="X108" s="1013" t="s">
        <v>31</v>
      </c>
      <c r="Y108" s="1011"/>
      <c r="Z108" s="1015" t="s">
        <v>164</v>
      </c>
      <c r="AA108" s="1011"/>
      <c r="AB108" s="1013" t="s">
        <v>31</v>
      </c>
      <c r="AC108" s="1011"/>
      <c r="AD108" s="1013" t="s">
        <v>39</v>
      </c>
      <c r="AE108" s="1019" t="s">
        <v>68</v>
      </c>
      <c r="AF108" s="1021" t="str">
        <f t="shared" si="3"/>
        <v/>
      </c>
      <c r="AG108" s="1025" t="s">
        <v>173</v>
      </c>
      <c r="AH108" s="1029" t="str">
        <f t="shared" si="4"/>
        <v/>
      </c>
    </row>
    <row r="109" spans="1:34" ht="36.75" customHeight="1">
      <c r="A109" s="940">
        <f t="shared" si="5"/>
        <v>99</v>
      </c>
      <c r="B109" s="947" t="str">
        <f>IF(基本情報入力シート!C152="","",基本情報入力シート!C152)</f>
        <v/>
      </c>
      <c r="C109" s="952"/>
      <c r="D109" s="952"/>
      <c r="E109" s="952"/>
      <c r="F109" s="952"/>
      <c r="G109" s="952"/>
      <c r="H109" s="952"/>
      <c r="I109" s="952"/>
      <c r="J109" s="952"/>
      <c r="K109" s="959"/>
      <c r="L109" s="963" t="str">
        <f>IF(基本情報入力シート!M152="","",基本情報入力シート!M152)</f>
        <v/>
      </c>
      <c r="M109" s="963" t="str">
        <f>IF(基本情報入力シート!R152="","",基本情報入力シート!R152)</f>
        <v/>
      </c>
      <c r="N109" s="963" t="str">
        <f>IF(基本情報入力シート!W152="","",基本情報入力シート!W152)</f>
        <v/>
      </c>
      <c r="O109" s="940" t="str">
        <f>IF(基本情報入力シート!X152="","",基本情報入力シート!X152)</f>
        <v/>
      </c>
      <c r="P109" s="977" t="str">
        <f>IF(基本情報入力シート!Y152="","",基本情報入力シート!Y152)</f>
        <v/>
      </c>
      <c r="Q109" s="983" t="str">
        <f>IF(基本情報入力シート!Z152="","",基本情報入力シート!Z152)</f>
        <v/>
      </c>
      <c r="R109" s="987" t="str">
        <f>IF(基本情報入力シート!AA152="","",基本情報入力シート!AA152)</f>
        <v/>
      </c>
      <c r="S109" s="991"/>
      <c r="T109" s="996"/>
      <c r="U109" s="1000" t="str">
        <f>IF(P109="","",VLOOKUP(P109,'【参考】数式用'!$A$5:$I$28,MATCH(T109,'【参考】数式用'!$C$4:$G$4,0)+2,0))</f>
        <v/>
      </c>
      <c r="V109" s="1005" t="s">
        <v>171</v>
      </c>
      <c r="W109" s="1011"/>
      <c r="X109" s="1013" t="s">
        <v>31</v>
      </c>
      <c r="Y109" s="1011"/>
      <c r="Z109" s="1015" t="s">
        <v>164</v>
      </c>
      <c r="AA109" s="1011"/>
      <c r="AB109" s="1013" t="s">
        <v>31</v>
      </c>
      <c r="AC109" s="1011"/>
      <c r="AD109" s="1013" t="s">
        <v>39</v>
      </c>
      <c r="AE109" s="1019" t="s">
        <v>68</v>
      </c>
      <c r="AF109" s="1021" t="str">
        <f t="shared" si="3"/>
        <v/>
      </c>
      <c r="AG109" s="1025" t="s">
        <v>173</v>
      </c>
      <c r="AH109" s="1029" t="str">
        <f t="shared" si="4"/>
        <v/>
      </c>
    </row>
    <row r="110" spans="1:34" ht="36.75" customHeight="1">
      <c r="A110" s="941">
        <f t="shared" si="5"/>
        <v>100</v>
      </c>
      <c r="B110" s="947" t="str">
        <f>IF(基本情報入力シート!C153="","",基本情報入力シート!C153)</f>
        <v/>
      </c>
      <c r="C110" s="952"/>
      <c r="D110" s="952"/>
      <c r="E110" s="952"/>
      <c r="F110" s="952"/>
      <c r="G110" s="952"/>
      <c r="H110" s="952"/>
      <c r="I110" s="952"/>
      <c r="J110" s="952"/>
      <c r="K110" s="959"/>
      <c r="L110" s="963" t="str">
        <f>IF(基本情報入力シート!M153="","",基本情報入力シート!M153)</f>
        <v/>
      </c>
      <c r="M110" s="963" t="str">
        <f>IF(基本情報入力シート!R153="","",基本情報入力シート!R153)</f>
        <v/>
      </c>
      <c r="N110" s="963" t="str">
        <f>IF(基本情報入力シート!W153="","",基本情報入力シート!W153)</f>
        <v/>
      </c>
      <c r="O110" s="940" t="str">
        <f>IF(基本情報入力シート!X153="","",基本情報入力シート!X153)</f>
        <v/>
      </c>
      <c r="P110" s="977" t="str">
        <f>IF(基本情報入力シート!Y153="","",基本情報入力シート!Y153)</f>
        <v/>
      </c>
      <c r="Q110" s="983" t="str">
        <f>IF(基本情報入力シート!Z153="","",基本情報入力シート!Z153)</f>
        <v/>
      </c>
      <c r="R110" s="987" t="str">
        <f>IF(基本情報入力シート!AA153="","",基本情報入力シート!AA153)</f>
        <v/>
      </c>
      <c r="S110" s="992"/>
      <c r="T110" s="997"/>
      <c r="U110" s="1001" t="str">
        <f>IF(P110="","",VLOOKUP(P110,'【参考】数式用'!$A$5:$I$28,MATCH(T110,'【参考】数式用'!$C$4:$G$4,0)+2,0))</f>
        <v/>
      </c>
      <c r="V110" s="1006" t="s">
        <v>171</v>
      </c>
      <c r="W110" s="1012"/>
      <c r="X110" s="1014" t="s">
        <v>31</v>
      </c>
      <c r="Y110" s="1012"/>
      <c r="Z110" s="1016" t="s">
        <v>164</v>
      </c>
      <c r="AA110" s="1012"/>
      <c r="AB110" s="1014" t="s">
        <v>31</v>
      </c>
      <c r="AC110" s="1012"/>
      <c r="AD110" s="1014" t="s">
        <v>39</v>
      </c>
      <c r="AE110" s="1020" t="s">
        <v>68</v>
      </c>
      <c r="AF110" s="1022" t="str">
        <f t="shared" si="3"/>
        <v/>
      </c>
      <c r="AG110" s="1026" t="s">
        <v>173</v>
      </c>
      <c r="AH110" s="1030" t="str">
        <f t="shared" si="4"/>
        <v/>
      </c>
    </row>
  </sheetData>
  <sheetProtection sheet="1" objects="1" scenarios="1" formatCells="0" formatColumns="0" formatRows="0" sort="0" autoFilter="0"/>
  <autoFilter ref="L10:AH10"/>
  <mergeCells count="115">
    <mergeCell ref="A3:C3"/>
    <mergeCell ref="D3:O3"/>
    <mergeCell ref="A5:N5"/>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O7:O9"/>
    <mergeCell ref="P7:P9"/>
    <mergeCell ref="Q7:Q9"/>
    <mergeCell ref="R7:R9"/>
    <mergeCell ref="S8:S9"/>
    <mergeCell ref="T8:T9"/>
    <mergeCell ref="U8:U9"/>
    <mergeCell ref="V8:AG9"/>
    <mergeCell ref="AH8:AH9"/>
  </mergeCells>
  <phoneticPr fontId="21"/>
  <dataValidations count="3">
    <dataValidation imeMode="halfAlpha" allowBlank="1" showDropDown="0" showInputMessage="1" showErrorMessage="1" sqref="AC11:AC110 AA11:AA110 W11:W110 Y11:Y110 L11:R110 B11:B110"/>
    <dataValidation type="list" allowBlank="1" showDropDown="0" showInputMessage="1" showErrorMessage="1" sqref="T11:T110">
      <formula1>"加算Ⅰ,加算Ⅱ,加算Ⅲ"</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1" fitToWidth="1" fitToHeight="0" orientation="landscape" usePrinterDefaults="1"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U113"/>
  <sheetViews>
    <sheetView view="pageBreakPreview" zoomScale="70" zoomScaleNormal="80" zoomScaleSheetLayoutView="70" workbookViewId="0">
      <selection activeCell="O23" sqref="O23"/>
    </sheetView>
  </sheetViews>
  <sheetFormatPr defaultColWidth="2.5" defaultRowHeight="13.5"/>
  <cols>
    <col min="1" max="1" width="3.75" style="1" customWidth="1"/>
    <col min="2" max="11" width="2.625" style="1" customWidth="1"/>
    <col min="12" max="12" width="22.5" style="1" customWidth="1"/>
    <col min="13" max="13" width="11.875" style="1" customWidth="1"/>
    <col min="14" max="14" width="12.625" style="1" customWidth="1"/>
    <col min="15" max="16" width="31.25" style="1" customWidth="1"/>
    <col min="17" max="17" width="10.625" style="1" customWidth="1"/>
    <col min="18" max="18" width="10" style="1" customWidth="1"/>
    <col min="19" max="20" width="13.625" style="1" customWidth="1"/>
    <col min="21" max="21" width="6.75" style="1" customWidth="1"/>
    <col min="22" max="22" width="31.5" style="1" customWidth="1"/>
    <col min="23" max="23" width="4.75" style="1" bestFit="1" customWidth="1"/>
    <col min="24" max="24" width="3.625" style="1" customWidth="1"/>
    <col min="25" max="25" width="3.125" style="1" bestFit="1" customWidth="1"/>
    <col min="26" max="26" width="3.625" style="1" customWidth="1"/>
    <col min="27" max="27" width="8" style="1" bestFit="1" customWidth="1"/>
    <col min="28" max="28" width="3.625" style="1" customWidth="1"/>
    <col min="29" max="29" width="3.125" style="1" bestFit="1" customWidth="1"/>
    <col min="30" max="30" width="3.625" style="1" customWidth="1"/>
    <col min="31" max="32" width="3.125" style="1" customWidth="1"/>
    <col min="33" max="33" width="3.5" style="1" bestFit="1" customWidth="1"/>
    <col min="34" max="34" width="5.875" style="1" bestFit="1" customWidth="1"/>
    <col min="35" max="35" width="16" style="1" customWidth="1"/>
    <col min="36" max="36" width="2.5" style="1"/>
    <col min="37" max="37" width="6.125" style="1" customWidth="1"/>
    <col min="38" max="47" width="8.375" style="1" customWidth="1"/>
    <col min="48" max="16384" width="2.5" style="1"/>
  </cols>
  <sheetData>
    <row r="1" spans="1:47" ht="21" customHeight="1">
      <c r="A1" s="801" t="s">
        <v>147</v>
      </c>
      <c r="B1" s="10"/>
      <c r="C1" s="10"/>
      <c r="D1" s="10"/>
      <c r="E1" s="10"/>
      <c r="F1" s="10"/>
      <c r="G1" s="10"/>
      <c r="H1" s="259" t="s">
        <v>274</v>
      </c>
      <c r="I1" s="10"/>
      <c r="J1" s="10"/>
      <c r="K1" s="10"/>
      <c r="L1" s="10"/>
      <c r="M1" s="10"/>
      <c r="N1" s="10"/>
      <c r="O1" s="10"/>
      <c r="P1" s="10"/>
      <c r="Q1" s="10"/>
      <c r="R1" s="10"/>
      <c r="S1" s="10"/>
      <c r="T1" s="10"/>
      <c r="U1" s="10"/>
      <c r="V1" s="10"/>
      <c r="W1" s="10"/>
      <c r="X1" s="10"/>
      <c r="Y1" s="10"/>
      <c r="Z1" s="10"/>
      <c r="AA1" s="351"/>
      <c r="AB1" s="351"/>
      <c r="AC1" s="351"/>
      <c r="AD1" s="351"/>
      <c r="AE1" s="351"/>
      <c r="AF1" s="351"/>
      <c r="AG1" s="351"/>
      <c r="AH1" s="351"/>
      <c r="AI1" s="351"/>
      <c r="AJ1" s="10"/>
      <c r="AK1" s="10"/>
      <c r="AL1" s="10"/>
      <c r="AM1" s="10"/>
      <c r="AN1" s="10"/>
      <c r="AO1" s="10"/>
      <c r="AP1" s="10"/>
      <c r="AQ1" s="10"/>
      <c r="AR1" s="10"/>
      <c r="AS1" s="10"/>
      <c r="AT1" s="10"/>
      <c r="AU1" s="10"/>
    </row>
    <row r="2" spans="1:47" ht="21" customHeight="1">
      <c r="A2" s="10"/>
      <c r="B2" s="259"/>
      <c r="C2" s="259"/>
      <c r="D2" s="259"/>
      <c r="E2" s="259"/>
      <c r="F2" s="259"/>
      <c r="G2" s="259"/>
      <c r="H2" s="259"/>
      <c r="I2" s="259"/>
      <c r="J2" s="259"/>
      <c r="K2" s="259"/>
      <c r="L2" s="259"/>
      <c r="M2" s="259"/>
      <c r="N2" s="259"/>
      <c r="O2" s="259"/>
      <c r="P2" s="259"/>
      <c r="Q2" s="10"/>
      <c r="R2" s="10"/>
      <c r="S2" s="10"/>
      <c r="T2" s="10"/>
      <c r="U2" s="10"/>
      <c r="V2" s="10"/>
      <c r="W2" s="10"/>
      <c r="X2" s="259"/>
      <c r="Y2" s="259"/>
      <c r="Z2" s="259"/>
      <c r="AA2" s="351"/>
      <c r="AB2" s="351"/>
      <c r="AC2" s="351"/>
      <c r="AD2" s="351"/>
      <c r="AE2" s="1108"/>
      <c r="AF2" s="1108"/>
      <c r="AG2" s="1108"/>
      <c r="AH2" s="1108"/>
      <c r="AI2" s="1108"/>
      <c r="AJ2" s="10"/>
      <c r="AK2" s="10"/>
      <c r="AL2" s="10"/>
      <c r="AM2" s="10"/>
      <c r="AN2" s="10"/>
      <c r="AO2" s="10"/>
      <c r="AP2" s="10"/>
      <c r="AQ2" s="10"/>
      <c r="AR2" s="10"/>
      <c r="AS2" s="10"/>
      <c r="AT2" s="10"/>
      <c r="AU2" s="10"/>
    </row>
    <row r="3" spans="1:47" ht="27" customHeight="1">
      <c r="A3" s="1031" t="s">
        <v>22</v>
      </c>
      <c r="B3" s="1031"/>
      <c r="C3" s="1044"/>
      <c r="D3" s="1049" t="str">
        <f>IF(基本情報入力シート!M38="","",基本情報入力シート!M38)</f>
        <v/>
      </c>
      <c r="E3" s="1052"/>
      <c r="F3" s="1052"/>
      <c r="G3" s="1052"/>
      <c r="H3" s="1052"/>
      <c r="I3" s="1052"/>
      <c r="J3" s="1052"/>
      <c r="K3" s="1052"/>
      <c r="L3" s="1052"/>
      <c r="M3" s="1052"/>
      <c r="N3" s="1052"/>
      <c r="O3" s="1064"/>
      <c r="P3" s="1069"/>
      <c r="Q3" s="1074"/>
      <c r="R3" s="1074"/>
      <c r="S3" s="10"/>
      <c r="T3" s="10"/>
      <c r="U3" s="10"/>
      <c r="V3" s="10"/>
      <c r="W3" s="1074"/>
      <c r="X3" s="1074"/>
      <c r="Y3" s="1074"/>
      <c r="Z3" s="1074"/>
      <c r="AA3" s="10"/>
      <c r="AB3" s="10"/>
      <c r="AC3" s="10"/>
      <c r="AD3" s="10"/>
      <c r="AE3" s="10"/>
      <c r="AF3" s="10"/>
      <c r="AG3" s="10"/>
      <c r="AH3" s="10"/>
      <c r="AI3" s="10"/>
      <c r="AJ3" s="10"/>
      <c r="AK3" s="10"/>
      <c r="AL3" s="10"/>
      <c r="AM3" s="10"/>
      <c r="AN3" s="10"/>
      <c r="AO3" s="10"/>
      <c r="AP3" s="10"/>
      <c r="AQ3" s="10"/>
      <c r="AR3" s="10"/>
      <c r="AS3" s="10"/>
      <c r="AT3" s="10"/>
      <c r="AU3" s="10"/>
    </row>
    <row r="4" spans="1:47" ht="21" customHeight="1">
      <c r="A4" s="1032"/>
      <c r="B4" s="1032"/>
      <c r="C4" s="1032"/>
      <c r="D4" s="1050"/>
      <c r="E4" s="1050"/>
      <c r="F4" s="1050"/>
      <c r="G4" s="1050"/>
      <c r="H4" s="1050"/>
      <c r="I4" s="1050"/>
      <c r="J4" s="1050"/>
      <c r="K4" s="1050"/>
      <c r="L4" s="1050"/>
      <c r="M4" s="1050"/>
      <c r="N4" s="1050"/>
      <c r="O4" s="1050"/>
      <c r="P4" s="1050"/>
      <c r="Q4" s="1074"/>
      <c r="R4" s="1074"/>
      <c r="S4" s="10"/>
      <c r="T4" s="10"/>
      <c r="U4" s="10"/>
      <c r="V4" s="10"/>
      <c r="W4" s="1074"/>
      <c r="X4" s="1074"/>
      <c r="Y4" s="1074"/>
      <c r="Z4" s="1074"/>
      <c r="AA4" s="10"/>
      <c r="AB4" s="10"/>
      <c r="AC4" s="10"/>
      <c r="AD4" s="10"/>
      <c r="AE4" s="10"/>
      <c r="AF4" s="10"/>
      <c r="AG4" s="10"/>
      <c r="AH4" s="10"/>
      <c r="AI4" s="10"/>
      <c r="AJ4" s="10"/>
      <c r="AK4" s="10"/>
      <c r="AL4" s="10"/>
      <c r="AM4" s="10"/>
      <c r="AN4" s="10"/>
      <c r="AO4" s="10"/>
      <c r="AP4" s="10"/>
      <c r="AQ4" s="10"/>
      <c r="AR4" s="10"/>
      <c r="AS4" s="10"/>
      <c r="AT4" s="10"/>
      <c r="AU4" s="10"/>
    </row>
    <row r="5" spans="1:47" ht="27" customHeight="1">
      <c r="A5" s="1033" t="s">
        <v>436</v>
      </c>
      <c r="B5" s="1039"/>
      <c r="C5" s="1039"/>
      <c r="D5" s="1051"/>
      <c r="E5" s="1051"/>
      <c r="F5" s="1051"/>
      <c r="G5" s="1051"/>
      <c r="H5" s="1051"/>
      <c r="I5" s="1051"/>
      <c r="J5" s="1051"/>
      <c r="K5" s="1051"/>
      <c r="L5" s="1051"/>
      <c r="M5" s="1051"/>
      <c r="N5" s="1051"/>
      <c r="O5" s="1065" t="str">
        <f>IF((SUM(AI11:AI110))=0,"",SUM(AI11:AI110))</f>
        <v/>
      </c>
      <c r="P5" s="1050"/>
      <c r="Q5" s="10"/>
      <c r="R5" s="1074"/>
      <c r="S5" s="1083"/>
      <c r="T5" s="1083"/>
      <c r="U5" s="1083"/>
      <c r="V5" s="1083"/>
      <c r="W5" s="1074"/>
      <c r="X5" s="1074"/>
      <c r="Y5" s="1074"/>
      <c r="Z5" s="1074"/>
      <c r="AA5" s="1083"/>
      <c r="AB5" s="1083"/>
      <c r="AC5" s="1083"/>
      <c r="AD5" s="1083"/>
      <c r="AE5" s="1083"/>
      <c r="AF5" s="1083"/>
      <c r="AG5" s="1083"/>
      <c r="AH5" s="1083"/>
      <c r="AI5" s="1083"/>
      <c r="AJ5" s="10"/>
      <c r="AK5" s="10"/>
      <c r="AL5" s="10"/>
      <c r="AM5" s="10"/>
      <c r="AN5" s="10"/>
      <c r="AO5" s="10"/>
      <c r="AP5" s="10"/>
      <c r="AQ5" s="10"/>
      <c r="AR5" s="10"/>
      <c r="AS5" s="10"/>
      <c r="AT5" s="10"/>
      <c r="AU5" s="10"/>
    </row>
    <row r="6" spans="1:47" ht="21" customHeight="1">
      <c r="A6" s="10"/>
      <c r="B6" s="10"/>
      <c r="C6" s="10"/>
      <c r="D6" s="10"/>
      <c r="E6" s="10"/>
      <c r="F6" s="10"/>
      <c r="G6" s="10"/>
      <c r="H6" s="10"/>
      <c r="I6" s="10"/>
      <c r="J6" s="10"/>
      <c r="K6" s="10"/>
      <c r="L6" s="10"/>
      <c r="M6" s="10"/>
      <c r="N6" s="10"/>
      <c r="O6" s="10"/>
      <c r="P6" s="10"/>
      <c r="Q6" s="1075"/>
      <c r="R6" s="1075"/>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18" customHeight="1">
      <c r="A7" s="1034"/>
      <c r="B7" s="1040" t="s">
        <v>4</v>
      </c>
      <c r="C7" s="1045"/>
      <c r="D7" s="1045"/>
      <c r="E7" s="1045"/>
      <c r="F7" s="1045"/>
      <c r="G7" s="1045"/>
      <c r="H7" s="1045"/>
      <c r="I7" s="1045"/>
      <c r="J7" s="1045"/>
      <c r="K7" s="1053"/>
      <c r="L7" s="1057" t="s">
        <v>135</v>
      </c>
      <c r="M7" s="1060" t="s">
        <v>12</v>
      </c>
      <c r="N7" s="1062"/>
      <c r="O7" s="1066" t="s">
        <v>146</v>
      </c>
      <c r="P7" s="1070" t="s">
        <v>93</v>
      </c>
      <c r="Q7" s="1076" t="s">
        <v>278</v>
      </c>
      <c r="R7" s="1079" t="s">
        <v>139</v>
      </c>
      <c r="S7" s="1084" t="s">
        <v>366</v>
      </c>
      <c r="T7" s="1088"/>
      <c r="U7" s="1088"/>
      <c r="V7" s="1088"/>
      <c r="W7" s="1088"/>
      <c r="X7" s="1088"/>
      <c r="Y7" s="1088"/>
      <c r="Z7" s="1088"/>
      <c r="AA7" s="1088"/>
      <c r="AB7" s="1088"/>
      <c r="AC7" s="1088"/>
      <c r="AD7" s="1088"/>
      <c r="AE7" s="1088"/>
      <c r="AF7" s="1088"/>
      <c r="AG7" s="1088"/>
      <c r="AH7" s="1088"/>
      <c r="AI7" s="1115"/>
      <c r="AJ7" s="10"/>
      <c r="AK7" s="10"/>
      <c r="AL7" s="10"/>
      <c r="AM7" s="10"/>
      <c r="AN7" s="10"/>
      <c r="AO7" s="10"/>
      <c r="AP7" s="10"/>
      <c r="AQ7" s="10"/>
      <c r="AR7" s="10"/>
      <c r="AS7" s="10"/>
      <c r="AT7" s="10"/>
      <c r="AU7" s="10"/>
    </row>
    <row r="8" spans="1:47" ht="13.5" customHeight="1">
      <c r="A8" s="1035"/>
      <c r="B8" s="1041"/>
      <c r="C8" s="1046"/>
      <c r="D8" s="1046"/>
      <c r="E8" s="1046"/>
      <c r="F8" s="1046"/>
      <c r="G8" s="1046"/>
      <c r="H8" s="1046"/>
      <c r="I8" s="1046"/>
      <c r="J8" s="1046"/>
      <c r="K8" s="1054"/>
      <c r="L8" s="1058"/>
      <c r="M8" s="1061"/>
      <c r="N8" s="1063"/>
      <c r="O8" s="1067"/>
      <c r="P8" s="1071"/>
      <c r="Q8" s="1077"/>
      <c r="R8" s="1080"/>
      <c r="S8" s="1085" t="s">
        <v>15</v>
      </c>
      <c r="T8" s="1089" t="s">
        <v>289</v>
      </c>
      <c r="U8" s="1078" t="s">
        <v>109</v>
      </c>
      <c r="V8" s="1092" t="s">
        <v>55</v>
      </c>
      <c r="W8" s="1079" t="s">
        <v>285</v>
      </c>
      <c r="X8" s="1102"/>
      <c r="Y8" s="1102"/>
      <c r="Z8" s="1102"/>
      <c r="AA8" s="1102"/>
      <c r="AB8" s="1102"/>
      <c r="AC8" s="1102"/>
      <c r="AD8" s="1102"/>
      <c r="AE8" s="1102"/>
      <c r="AF8" s="1102"/>
      <c r="AG8" s="1102"/>
      <c r="AH8" s="1102"/>
      <c r="AI8" s="1116" t="s">
        <v>284</v>
      </c>
      <c r="AJ8" s="10"/>
      <c r="AK8" s="10"/>
      <c r="AL8" s="10"/>
      <c r="AM8" s="10"/>
      <c r="AN8" s="10"/>
      <c r="AO8" s="10"/>
      <c r="AP8" s="10"/>
      <c r="AQ8" s="10"/>
      <c r="AR8" s="10"/>
      <c r="AS8" s="10"/>
      <c r="AT8" s="10"/>
      <c r="AU8" s="10"/>
    </row>
    <row r="9" spans="1:47" ht="120" customHeight="1">
      <c r="A9" s="1035"/>
      <c r="B9" s="1041"/>
      <c r="C9" s="1046"/>
      <c r="D9" s="1046"/>
      <c r="E9" s="1046"/>
      <c r="F9" s="1046"/>
      <c r="G9" s="1046"/>
      <c r="H9" s="1046"/>
      <c r="I9" s="1046"/>
      <c r="J9" s="1046"/>
      <c r="K9" s="1054"/>
      <c r="L9" s="1058"/>
      <c r="M9" s="1058" t="s">
        <v>177</v>
      </c>
      <c r="N9" s="1058" t="s">
        <v>178</v>
      </c>
      <c r="O9" s="1067"/>
      <c r="P9" s="1071"/>
      <c r="Q9" s="1077"/>
      <c r="R9" s="1080"/>
      <c r="S9" s="1085"/>
      <c r="T9" s="1089"/>
      <c r="U9" s="1092"/>
      <c r="V9" s="1096"/>
      <c r="W9" s="1100"/>
      <c r="X9" s="1103"/>
      <c r="Y9" s="1103"/>
      <c r="Z9" s="1103"/>
      <c r="AA9" s="1103"/>
      <c r="AB9" s="1103"/>
      <c r="AC9" s="1103"/>
      <c r="AD9" s="1103"/>
      <c r="AE9" s="1103"/>
      <c r="AF9" s="1103"/>
      <c r="AG9" s="1103"/>
      <c r="AH9" s="1103"/>
      <c r="AI9" s="1116"/>
      <c r="AJ9" s="10"/>
      <c r="AK9" s="10"/>
      <c r="AL9" s="10"/>
      <c r="AM9" s="10"/>
      <c r="AN9" s="10"/>
      <c r="AO9" s="10"/>
      <c r="AP9" s="10"/>
      <c r="AQ9" s="10"/>
      <c r="AR9" s="10"/>
      <c r="AS9" s="10"/>
      <c r="AT9" s="10"/>
      <c r="AU9" s="10"/>
    </row>
    <row r="10" spans="1:47" ht="15">
      <c r="A10" s="1036"/>
      <c r="B10" s="1042"/>
      <c r="C10" s="1047"/>
      <c r="D10" s="1047"/>
      <c r="E10" s="1047"/>
      <c r="F10" s="1047"/>
      <c r="G10" s="1047"/>
      <c r="H10" s="1047"/>
      <c r="I10" s="1047"/>
      <c r="J10" s="1047"/>
      <c r="K10" s="1055"/>
      <c r="L10" s="1059"/>
      <c r="M10" s="1059"/>
      <c r="N10" s="1059"/>
      <c r="O10" s="1068"/>
      <c r="P10" s="1072"/>
      <c r="Q10" s="1078"/>
      <c r="R10" s="1081"/>
      <c r="S10" s="1085"/>
      <c r="T10" s="1089"/>
      <c r="U10" s="1093"/>
      <c r="V10" s="1097"/>
      <c r="W10" s="1061"/>
      <c r="X10" s="1104"/>
      <c r="Y10" s="1104"/>
      <c r="Z10" s="1104"/>
      <c r="AA10" s="1104"/>
      <c r="AB10" s="1104"/>
      <c r="AC10" s="1104"/>
      <c r="AD10" s="1104"/>
      <c r="AE10" s="1104"/>
      <c r="AF10" s="1104"/>
      <c r="AG10" s="1104"/>
      <c r="AH10" s="1104"/>
      <c r="AI10" s="1117"/>
      <c r="AJ10" s="10"/>
      <c r="AK10" s="10"/>
      <c r="AL10" s="10"/>
      <c r="AM10" s="10"/>
      <c r="AN10" s="10"/>
      <c r="AO10" s="10"/>
      <c r="AP10" s="10"/>
      <c r="AQ10" s="10"/>
      <c r="AR10" s="10"/>
      <c r="AS10" s="10"/>
      <c r="AT10" s="10"/>
      <c r="AU10" s="10"/>
    </row>
    <row r="11" spans="1:47" ht="33" customHeight="1">
      <c r="A11" s="1037">
        <v>1</v>
      </c>
      <c r="B11" s="1043" t="str">
        <f>IF(基本情報入力シート!C54="","",基本情報入力シート!C54)</f>
        <v/>
      </c>
      <c r="C11" s="1048"/>
      <c r="D11" s="1048"/>
      <c r="E11" s="1048"/>
      <c r="F11" s="1048"/>
      <c r="G11" s="1048"/>
      <c r="H11" s="1048"/>
      <c r="I11" s="1048"/>
      <c r="J11" s="1048"/>
      <c r="K11" s="1056"/>
      <c r="L11" s="1037" t="str">
        <f>IF(基本情報入力シート!M54="","",基本情報入力シート!M54)</f>
        <v/>
      </c>
      <c r="M11" s="1037" t="str">
        <f>IF(基本情報入力シート!R54="","",基本情報入力シート!R54)</f>
        <v/>
      </c>
      <c r="N11" s="1037" t="str">
        <f>IF(基本情報入力シート!W54="","",基本情報入力シート!W54)</f>
        <v/>
      </c>
      <c r="O11" s="1037" t="str">
        <f>IF(基本情報入力シート!X54="","",基本情報入力シート!X54)</f>
        <v/>
      </c>
      <c r="P11" s="1073" t="str">
        <f>IF(基本情報入力シート!Y54="","",基本情報入力シート!Y54)</f>
        <v/>
      </c>
      <c r="Q11" s="983" t="str">
        <f>IF(基本情報入力シート!Z54="","",基本情報入力シート!Z54)</f>
        <v/>
      </c>
      <c r="R11" s="1082" t="str">
        <f>IF(基本情報入力シート!AA54="","",基本情報入力シート!AA54)</f>
        <v/>
      </c>
      <c r="S11" s="1086"/>
      <c r="T11" s="1090"/>
      <c r="U11" s="1094" t="str">
        <f>IFERROR(VLOOKUP(P11,'【参考】数式用'!$A$5:$I$28,MATCH(T11,'【参考】数式用'!$H$4:$I$4,0)+7,0),"")</f>
        <v/>
      </c>
      <c r="V11" s="1098"/>
      <c r="W11" s="183" t="s">
        <v>57</v>
      </c>
      <c r="X11" s="1105"/>
      <c r="Y11" s="280" t="s">
        <v>31</v>
      </c>
      <c r="Z11" s="1105"/>
      <c r="AA11" s="280" t="s">
        <v>105</v>
      </c>
      <c r="AB11" s="1105"/>
      <c r="AC11" s="280" t="s">
        <v>31</v>
      </c>
      <c r="AD11" s="1105"/>
      <c r="AE11" s="280" t="s">
        <v>11</v>
      </c>
      <c r="AF11" s="1109" t="s">
        <v>68</v>
      </c>
      <c r="AG11" s="1111" t="str">
        <f t="shared" ref="AG11:AG74" si="0">IF(X11&gt;=1,(AB11*12+AD11)-(X11*12+Z11)+1,"")</f>
        <v/>
      </c>
      <c r="AH11" s="1111" t="s">
        <v>8</v>
      </c>
      <c r="AI11" s="1118" t="str">
        <f t="shared" ref="AI11:AI74" si="1">IFERROR(ROUNDDOWN(ROUND(Q11*U11,0)*R11,0)*AG11,"")</f>
        <v/>
      </c>
      <c r="AJ11" s="10"/>
      <c r="AK11" s="1122" t="str">
        <f t="shared" ref="AK11:AK74" si="2">IFERROR(IF(AND(T11="特定加算Ⅰ",OR(V11="",V11="-",V11="いずれも取得していない")),"☓","○"),"")</f>
        <v>○</v>
      </c>
      <c r="AL11" s="1123" t="str">
        <f t="shared" ref="AL11:AL74" si="3">IFERROR(IF(AND(T11="特定加算Ⅰ",OR(V11="",V11="-",V11="いずれも取得していない")),"！特定加算Ⅰが選択されています。該当する介護福祉士配置等要件を選択してください。",""),"")</f>
        <v/>
      </c>
      <c r="AM11" s="1124"/>
      <c r="AN11" s="1124"/>
      <c r="AO11" s="1124"/>
      <c r="AP11" s="1124"/>
      <c r="AQ11" s="1124"/>
      <c r="AR11" s="1124"/>
      <c r="AS11" s="1124"/>
      <c r="AT11" s="1124"/>
      <c r="AU11" s="1125"/>
    </row>
    <row r="12" spans="1:47" ht="33" customHeight="1">
      <c r="A12" s="1037">
        <f t="shared" ref="A12:A75" si="4">A11+1</f>
        <v>2</v>
      </c>
      <c r="B12" s="1043" t="str">
        <f>IF(基本情報入力シート!C55="","",基本情報入力シート!C55)</f>
        <v/>
      </c>
      <c r="C12" s="1048"/>
      <c r="D12" s="1048"/>
      <c r="E12" s="1048"/>
      <c r="F12" s="1048"/>
      <c r="G12" s="1048"/>
      <c r="H12" s="1048"/>
      <c r="I12" s="1048"/>
      <c r="J12" s="1048"/>
      <c r="K12" s="1056"/>
      <c r="L12" s="1037" t="str">
        <f>IF(基本情報入力シート!M55="","",基本情報入力シート!M55)</f>
        <v/>
      </c>
      <c r="M12" s="1037" t="str">
        <f>IF(基本情報入力シート!R55="","",基本情報入力シート!R55)</f>
        <v/>
      </c>
      <c r="N12" s="1037" t="str">
        <f>IF(基本情報入力シート!W55="","",基本情報入力シート!W55)</f>
        <v/>
      </c>
      <c r="O12" s="1037" t="str">
        <f>IF(基本情報入力シート!X55="","",基本情報入力シート!X55)</f>
        <v/>
      </c>
      <c r="P12" s="1073" t="str">
        <f>IF(基本情報入力シート!Y55="","",基本情報入力シート!Y55)</f>
        <v/>
      </c>
      <c r="Q12" s="983" t="str">
        <f>IF(基本情報入力シート!Z55="","",基本情報入力シート!Z55)</f>
        <v/>
      </c>
      <c r="R12" s="1082" t="str">
        <f>IF(基本情報入力シート!AA55="","",基本情報入力シート!AA55)</f>
        <v/>
      </c>
      <c r="S12" s="1086"/>
      <c r="T12" s="1090"/>
      <c r="U12" s="1094" t="str">
        <f>IFERROR(VLOOKUP(P12,'【参考】数式用'!$A$5:$I$28,MATCH(T12,'【参考】数式用'!$H$4:$I$4,0)+7,0),"")</f>
        <v/>
      </c>
      <c r="V12" s="1098"/>
      <c r="W12" s="183" t="s">
        <v>57</v>
      </c>
      <c r="X12" s="1105"/>
      <c r="Y12" s="280" t="s">
        <v>31</v>
      </c>
      <c r="Z12" s="1105"/>
      <c r="AA12" s="280" t="s">
        <v>105</v>
      </c>
      <c r="AB12" s="1105"/>
      <c r="AC12" s="280" t="s">
        <v>31</v>
      </c>
      <c r="AD12" s="1105"/>
      <c r="AE12" s="280" t="s">
        <v>11</v>
      </c>
      <c r="AF12" s="1109" t="s">
        <v>68</v>
      </c>
      <c r="AG12" s="1112" t="str">
        <f t="shared" si="0"/>
        <v/>
      </c>
      <c r="AH12" s="1111" t="s">
        <v>8</v>
      </c>
      <c r="AI12" s="1118" t="str">
        <f t="shared" si="1"/>
        <v/>
      </c>
      <c r="AJ12" s="10"/>
      <c r="AK12" s="1122" t="str">
        <f t="shared" si="2"/>
        <v>○</v>
      </c>
      <c r="AL12" s="1123" t="str">
        <f t="shared" si="3"/>
        <v/>
      </c>
      <c r="AM12" s="1124"/>
      <c r="AN12" s="1124"/>
      <c r="AO12" s="1124"/>
      <c r="AP12" s="1124"/>
      <c r="AQ12" s="1124"/>
      <c r="AR12" s="1124"/>
      <c r="AS12" s="1124"/>
      <c r="AT12" s="1124"/>
      <c r="AU12" s="1125"/>
    </row>
    <row r="13" spans="1:47" ht="33" customHeight="1">
      <c r="A13" s="1037">
        <f t="shared" si="4"/>
        <v>3</v>
      </c>
      <c r="B13" s="1043" t="str">
        <f>IF(基本情報入力シート!C56="","",基本情報入力シート!C56)</f>
        <v/>
      </c>
      <c r="C13" s="1048"/>
      <c r="D13" s="1048"/>
      <c r="E13" s="1048"/>
      <c r="F13" s="1048"/>
      <c r="G13" s="1048"/>
      <c r="H13" s="1048"/>
      <c r="I13" s="1048"/>
      <c r="J13" s="1048"/>
      <c r="K13" s="1056"/>
      <c r="L13" s="1037" t="str">
        <f>IF(基本情報入力シート!M56="","",基本情報入力シート!M56)</f>
        <v/>
      </c>
      <c r="M13" s="1037" t="str">
        <f>IF(基本情報入力シート!R56="","",基本情報入力シート!R56)</f>
        <v/>
      </c>
      <c r="N13" s="1037" t="str">
        <f>IF(基本情報入力シート!W56="","",基本情報入力シート!W56)</f>
        <v/>
      </c>
      <c r="O13" s="1037" t="str">
        <f>IF(基本情報入力シート!X56="","",基本情報入力シート!X56)</f>
        <v/>
      </c>
      <c r="P13" s="1073" t="str">
        <f>IF(基本情報入力シート!Y56="","",基本情報入力シート!Y56)</f>
        <v/>
      </c>
      <c r="Q13" s="983" t="str">
        <f>IF(基本情報入力シート!Z56="","",基本情報入力シート!Z56)</f>
        <v/>
      </c>
      <c r="R13" s="1082" t="str">
        <f>IF(基本情報入力シート!AA56="","",基本情報入力シート!AA56)</f>
        <v/>
      </c>
      <c r="S13" s="1086"/>
      <c r="T13" s="1090"/>
      <c r="U13" s="1094" t="str">
        <f>IFERROR(VLOOKUP(P13,'【参考】数式用'!$A$5:$I$28,MATCH(T13,'【参考】数式用'!$H$4:$I$4,0)+7,0),"")</f>
        <v/>
      </c>
      <c r="V13" s="1098"/>
      <c r="W13" s="183" t="s">
        <v>57</v>
      </c>
      <c r="X13" s="1105"/>
      <c r="Y13" s="280" t="s">
        <v>31</v>
      </c>
      <c r="Z13" s="1105"/>
      <c r="AA13" s="280" t="s">
        <v>105</v>
      </c>
      <c r="AB13" s="1105"/>
      <c r="AC13" s="280" t="s">
        <v>31</v>
      </c>
      <c r="AD13" s="1105"/>
      <c r="AE13" s="280" t="s">
        <v>11</v>
      </c>
      <c r="AF13" s="1109" t="s">
        <v>68</v>
      </c>
      <c r="AG13" s="1112" t="str">
        <f t="shared" si="0"/>
        <v/>
      </c>
      <c r="AH13" s="1111" t="s">
        <v>8</v>
      </c>
      <c r="AI13" s="1118" t="str">
        <f t="shared" si="1"/>
        <v/>
      </c>
      <c r="AJ13" s="10"/>
      <c r="AK13" s="1122" t="str">
        <f t="shared" si="2"/>
        <v>○</v>
      </c>
      <c r="AL13" s="1123" t="str">
        <f t="shared" si="3"/>
        <v/>
      </c>
      <c r="AM13" s="1124"/>
      <c r="AN13" s="1124"/>
      <c r="AO13" s="1124"/>
      <c r="AP13" s="1124"/>
      <c r="AQ13" s="1124"/>
      <c r="AR13" s="1124"/>
      <c r="AS13" s="1124"/>
      <c r="AT13" s="1124"/>
      <c r="AU13" s="1125"/>
    </row>
    <row r="14" spans="1:47" ht="33" customHeight="1">
      <c r="A14" s="1037">
        <f t="shared" si="4"/>
        <v>4</v>
      </c>
      <c r="B14" s="1043" t="str">
        <f>IF(基本情報入力シート!C57="","",基本情報入力シート!C57)</f>
        <v/>
      </c>
      <c r="C14" s="1048"/>
      <c r="D14" s="1048"/>
      <c r="E14" s="1048"/>
      <c r="F14" s="1048"/>
      <c r="G14" s="1048"/>
      <c r="H14" s="1048"/>
      <c r="I14" s="1048"/>
      <c r="J14" s="1048"/>
      <c r="K14" s="1056"/>
      <c r="L14" s="1037" t="str">
        <f>IF(基本情報入力シート!M57="","",基本情報入力シート!M57)</f>
        <v/>
      </c>
      <c r="M14" s="1037" t="str">
        <f>IF(基本情報入力シート!R57="","",基本情報入力シート!R57)</f>
        <v/>
      </c>
      <c r="N14" s="1037" t="str">
        <f>IF(基本情報入力シート!W57="","",基本情報入力シート!W57)</f>
        <v/>
      </c>
      <c r="O14" s="1037" t="str">
        <f>IF(基本情報入力シート!X57="","",基本情報入力シート!X57)</f>
        <v/>
      </c>
      <c r="P14" s="1073" t="str">
        <f>IF(基本情報入力シート!Y57="","",基本情報入力シート!Y57)</f>
        <v/>
      </c>
      <c r="Q14" s="983" t="str">
        <f>IF(基本情報入力シート!Z57="","",基本情報入力シート!Z57)</f>
        <v/>
      </c>
      <c r="R14" s="1082" t="str">
        <f>IF(基本情報入力シート!AA57="","",基本情報入力シート!AA57)</f>
        <v/>
      </c>
      <c r="S14" s="1086"/>
      <c r="T14" s="1090"/>
      <c r="U14" s="1094" t="str">
        <f>IFERROR(VLOOKUP(P14,'【参考】数式用'!$A$5:$I$28,MATCH(T14,'【参考】数式用'!$H$4:$I$4,0)+7,0),"")</f>
        <v/>
      </c>
      <c r="V14" s="1098"/>
      <c r="W14" s="183" t="s">
        <v>57</v>
      </c>
      <c r="X14" s="1105"/>
      <c r="Y14" s="280" t="s">
        <v>31</v>
      </c>
      <c r="Z14" s="1105"/>
      <c r="AA14" s="280" t="s">
        <v>105</v>
      </c>
      <c r="AB14" s="1105"/>
      <c r="AC14" s="280" t="s">
        <v>31</v>
      </c>
      <c r="AD14" s="1105"/>
      <c r="AE14" s="280" t="s">
        <v>11</v>
      </c>
      <c r="AF14" s="1109" t="s">
        <v>68</v>
      </c>
      <c r="AG14" s="1112" t="str">
        <f t="shared" si="0"/>
        <v/>
      </c>
      <c r="AH14" s="1111" t="s">
        <v>8</v>
      </c>
      <c r="AI14" s="1118" t="str">
        <f t="shared" si="1"/>
        <v/>
      </c>
      <c r="AJ14" s="10"/>
      <c r="AK14" s="1122" t="str">
        <f t="shared" si="2"/>
        <v>○</v>
      </c>
      <c r="AL14" s="1123" t="str">
        <f t="shared" si="3"/>
        <v/>
      </c>
      <c r="AM14" s="1124"/>
      <c r="AN14" s="1124"/>
      <c r="AO14" s="1124"/>
      <c r="AP14" s="1124"/>
      <c r="AQ14" s="1124"/>
      <c r="AR14" s="1124"/>
      <c r="AS14" s="1124"/>
      <c r="AT14" s="1124"/>
      <c r="AU14" s="1125"/>
    </row>
    <row r="15" spans="1:47" ht="33" customHeight="1">
      <c r="A15" s="1037">
        <f t="shared" si="4"/>
        <v>5</v>
      </c>
      <c r="B15" s="1043" t="str">
        <f>IF(基本情報入力シート!C58="","",基本情報入力シート!C58)</f>
        <v/>
      </c>
      <c r="C15" s="1048"/>
      <c r="D15" s="1048"/>
      <c r="E15" s="1048"/>
      <c r="F15" s="1048"/>
      <c r="G15" s="1048"/>
      <c r="H15" s="1048"/>
      <c r="I15" s="1048"/>
      <c r="J15" s="1048"/>
      <c r="K15" s="1056"/>
      <c r="L15" s="1037" t="str">
        <f>IF(基本情報入力シート!M58="","",基本情報入力シート!M58)</f>
        <v/>
      </c>
      <c r="M15" s="1037" t="str">
        <f>IF(基本情報入力シート!R58="","",基本情報入力シート!R58)</f>
        <v/>
      </c>
      <c r="N15" s="1037" t="str">
        <f>IF(基本情報入力シート!W58="","",基本情報入力シート!W58)</f>
        <v/>
      </c>
      <c r="O15" s="1037" t="str">
        <f>IF(基本情報入力シート!X58="","",基本情報入力シート!X58)</f>
        <v/>
      </c>
      <c r="P15" s="1073" t="str">
        <f>IF(基本情報入力シート!Y58="","",基本情報入力シート!Y58)</f>
        <v/>
      </c>
      <c r="Q15" s="983" t="str">
        <f>IF(基本情報入力シート!Z58="","",基本情報入力シート!Z58)</f>
        <v/>
      </c>
      <c r="R15" s="1082" t="str">
        <f>IF(基本情報入力シート!AA58="","",基本情報入力シート!AA58)</f>
        <v/>
      </c>
      <c r="S15" s="1086"/>
      <c r="T15" s="1090"/>
      <c r="U15" s="1094" t="str">
        <f>IFERROR(VLOOKUP(P15,'【参考】数式用'!$A$5:$I$28,MATCH(T15,'【参考】数式用'!$H$4:$I$4,0)+7,0),"")</f>
        <v/>
      </c>
      <c r="V15" s="1098"/>
      <c r="W15" s="183" t="s">
        <v>57</v>
      </c>
      <c r="X15" s="1105"/>
      <c r="Y15" s="280" t="s">
        <v>31</v>
      </c>
      <c r="Z15" s="1105"/>
      <c r="AA15" s="280" t="s">
        <v>105</v>
      </c>
      <c r="AB15" s="1105"/>
      <c r="AC15" s="280" t="s">
        <v>31</v>
      </c>
      <c r="AD15" s="1105"/>
      <c r="AE15" s="280" t="s">
        <v>11</v>
      </c>
      <c r="AF15" s="1109" t="s">
        <v>68</v>
      </c>
      <c r="AG15" s="1112" t="str">
        <f t="shared" si="0"/>
        <v/>
      </c>
      <c r="AH15" s="1111" t="s">
        <v>8</v>
      </c>
      <c r="AI15" s="1118" t="str">
        <f t="shared" si="1"/>
        <v/>
      </c>
      <c r="AJ15" s="10"/>
      <c r="AK15" s="1122" t="str">
        <f t="shared" si="2"/>
        <v>○</v>
      </c>
      <c r="AL15" s="1123" t="str">
        <f t="shared" si="3"/>
        <v/>
      </c>
      <c r="AM15" s="1124"/>
      <c r="AN15" s="1124"/>
      <c r="AO15" s="1124"/>
      <c r="AP15" s="1124"/>
      <c r="AQ15" s="1124"/>
      <c r="AR15" s="1124"/>
      <c r="AS15" s="1124"/>
      <c r="AT15" s="1124"/>
      <c r="AU15" s="1125"/>
    </row>
    <row r="16" spans="1:47" ht="33" customHeight="1">
      <c r="A16" s="1037">
        <f t="shared" si="4"/>
        <v>6</v>
      </c>
      <c r="B16" s="1043" t="str">
        <f>IF(基本情報入力シート!C59="","",基本情報入力シート!C59)</f>
        <v/>
      </c>
      <c r="C16" s="1048"/>
      <c r="D16" s="1048"/>
      <c r="E16" s="1048"/>
      <c r="F16" s="1048"/>
      <c r="G16" s="1048"/>
      <c r="H16" s="1048"/>
      <c r="I16" s="1048"/>
      <c r="J16" s="1048"/>
      <c r="K16" s="1056"/>
      <c r="L16" s="1037" t="str">
        <f>IF(基本情報入力シート!M59="","",基本情報入力シート!M59)</f>
        <v/>
      </c>
      <c r="M16" s="1037" t="str">
        <f>IF(基本情報入力シート!R59="","",基本情報入力シート!R59)</f>
        <v/>
      </c>
      <c r="N16" s="1037" t="str">
        <f>IF(基本情報入力シート!W59="","",基本情報入力シート!W59)</f>
        <v/>
      </c>
      <c r="O16" s="1037" t="str">
        <f>IF(基本情報入力シート!X59="","",基本情報入力シート!X59)</f>
        <v/>
      </c>
      <c r="P16" s="1073" t="str">
        <f>IF(基本情報入力シート!Y59="","",基本情報入力シート!Y59)</f>
        <v/>
      </c>
      <c r="Q16" s="983" t="str">
        <f>IF(基本情報入力シート!Z59="","",基本情報入力シート!Z59)</f>
        <v/>
      </c>
      <c r="R16" s="1082" t="str">
        <f>IF(基本情報入力シート!AA59="","",基本情報入力シート!AA59)</f>
        <v/>
      </c>
      <c r="S16" s="1086"/>
      <c r="T16" s="1090"/>
      <c r="U16" s="1094" t="str">
        <f>IFERROR(VLOOKUP(P16,'【参考】数式用'!$A$5:$I$28,MATCH(T16,'【参考】数式用'!$H$4:$I$4,0)+7,0),"")</f>
        <v/>
      </c>
      <c r="V16" s="1098"/>
      <c r="W16" s="183" t="s">
        <v>171</v>
      </c>
      <c r="X16" s="1105"/>
      <c r="Y16" s="280" t="s">
        <v>31</v>
      </c>
      <c r="Z16" s="1105"/>
      <c r="AA16" s="280" t="s">
        <v>164</v>
      </c>
      <c r="AB16" s="1105"/>
      <c r="AC16" s="280" t="s">
        <v>31</v>
      </c>
      <c r="AD16" s="1105"/>
      <c r="AE16" s="280" t="s">
        <v>39</v>
      </c>
      <c r="AF16" s="1109" t="s">
        <v>68</v>
      </c>
      <c r="AG16" s="1112" t="str">
        <f t="shared" si="0"/>
        <v/>
      </c>
      <c r="AH16" s="1111" t="s">
        <v>8</v>
      </c>
      <c r="AI16" s="1118" t="str">
        <f t="shared" si="1"/>
        <v/>
      </c>
      <c r="AJ16" s="10"/>
      <c r="AK16" s="1122" t="str">
        <f t="shared" si="2"/>
        <v>○</v>
      </c>
      <c r="AL16" s="1123" t="str">
        <f t="shared" si="3"/>
        <v/>
      </c>
      <c r="AM16" s="1124"/>
      <c r="AN16" s="1124"/>
      <c r="AO16" s="1124"/>
      <c r="AP16" s="1124"/>
      <c r="AQ16" s="1124"/>
      <c r="AR16" s="1124"/>
      <c r="AS16" s="1124"/>
      <c r="AT16" s="1124"/>
      <c r="AU16" s="1125"/>
    </row>
    <row r="17" spans="1:47" ht="33" customHeight="1">
      <c r="A17" s="1037">
        <f t="shared" si="4"/>
        <v>7</v>
      </c>
      <c r="B17" s="1043" t="str">
        <f>IF(基本情報入力シート!C60="","",基本情報入力シート!C60)</f>
        <v/>
      </c>
      <c r="C17" s="1048"/>
      <c r="D17" s="1048"/>
      <c r="E17" s="1048"/>
      <c r="F17" s="1048"/>
      <c r="G17" s="1048"/>
      <c r="H17" s="1048"/>
      <c r="I17" s="1048"/>
      <c r="J17" s="1048"/>
      <c r="K17" s="1056"/>
      <c r="L17" s="1037" t="str">
        <f>IF(基本情報入力シート!M60="","",基本情報入力シート!M60)</f>
        <v/>
      </c>
      <c r="M17" s="1037" t="str">
        <f>IF(基本情報入力シート!R60="","",基本情報入力シート!R60)</f>
        <v/>
      </c>
      <c r="N17" s="1037" t="str">
        <f>IF(基本情報入力シート!W60="","",基本情報入力シート!W60)</f>
        <v/>
      </c>
      <c r="O17" s="1037" t="str">
        <f>IF(基本情報入力シート!X60="","",基本情報入力シート!X60)</f>
        <v/>
      </c>
      <c r="P17" s="1073" t="str">
        <f>IF(基本情報入力シート!Y60="","",基本情報入力シート!Y60)</f>
        <v/>
      </c>
      <c r="Q17" s="983" t="str">
        <f>IF(基本情報入力シート!Z60="","",基本情報入力シート!Z60)</f>
        <v/>
      </c>
      <c r="R17" s="1082" t="str">
        <f>IF(基本情報入力シート!AA60="","",基本情報入力シート!AA60)</f>
        <v/>
      </c>
      <c r="S17" s="1086"/>
      <c r="T17" s="1090"/>
      <c r="U17" s="1094" t="str">
        <f>IFERROR(VLOOKUP(P17,'【参考】数式用'!$A$5:$I$28,MATCH(T17,'【参考】数式用'!$H$4:$I$4,0)+7,0),"")</f>
        <v/>
      </c>
      <c r="V17" s="1098"/>
      <c r="W17" s="183" t="s">
        <v>171</v>
      </c>
      <c r="X17" s="1105"/>
      <c r="Y17" s="280" t="s">
        <v>31</v>
      </c>
      <c r="Z17" s="1105"/>
      <c r="AA17" s="280" t="s">
        <v>164</v>
      </c>
      <c r="AB17" s="1105"/>
      <c r="AC17" s="280" t="s">
        <v>31</v>
      </c>
      <c r="AD17" s="1105"/>
      <c r="AE17" s="280" t="s">
        <v>39</v>
      </c>
      <c r="AF17" s="1109" t="s">
        <v>68</v>
      </c>
      <c r="AG17" s="1112" t="str">
        <f t="shared" si="0"/>
        <v/>
      </c>
      <c r="AH17" s="1111" t="s">
        <v>8</v>
      </c>
      <c r="AI17" s="1118" t="str">
        <f t="shared" si="1"/>
        <v/>
      </c>
      <c r="AJ17" s="10"/>
      <c r="AK17" s="1122" t="str">
        <f t="shared" si="2"/>
        <v>○</v>
      </c>
      <c r="AL17" s="1123" t="str">
        <f t="shared" si="3"/>
        <v/>
      </c>
      <c r="AM17" s="1124"/>
      <c r="AN17" s="1124"/>
      <c r="AO17" s="1124"/>
      <c r="AP17" s="1124"/>
      <c r="AQ17" s="1124"/>
      <c r="AR17" s="1124"/>
      <c r="AS17" s="1124"/>
      <c r="AT17" s="1124"/>
      <c r="AU17" s="1125"/>
    </row>
    <row r="18" spans="1:47" ht="33" customHeight="1">
      <c r="A18" s="1037">
        <f t="shared" si="4"/>
        <v>8</v>
      </c>
      <c r="B18" s="1043" t="str">
        <f>IF(基本情報入力シート!C61="","",基本情報入力シート!C61)</f>
        <v/>
      </c>
      <c r="C18" s="1048"/>
      <c r="D18" s="1048"/>
      <c r="E18" s="1048"/>
      <c r="F18" s="1048"/>
      <c r="G18" s="1048"/>
      <c r="H18" s="1048"/>
      <c r="I18" s="1048"/>
      <c r="J18" s="1048"/>
      <c r="K18" s="1056"/>
      <c r="L18" s="1037" t="str">
        <f>IF(基本情報入力シート!M61="","",基本情報入力シート!M61)</f>
        <v/>
      </c>
      <c r="M18" s="1037" t="str">
        <f>IF(基本情報入力シート!R61="","",基本情報入力シート!R61)</f>
        <v/>
      </c>
      <c r="N18" s="1037" t="str">
        <f>IF(基本情報入力シート!W61="","",基本情報入力シート!W61)</f>
        <v/>
      </c>
      <c r="O18" s="1037" t="str">
        <f>IF(基本情報入力シート!X61="","",基本情報入力シート!X61)</f>
        <v/>
      </c>
      <c r="P18" s="1073" t="str">
        <f>IF(基本情報入力シート!Y61="","",基本情報入力シート!Y61)</f>
        <v/>
      </c>
      <c r="Q18" s="983" t="str">
        <f>IF(基本情報入力シート!Z61="","",基本情報入力シート!Z61)</f>
        <v/>
      </c>
      <c r="R18" s="1082" t="str">
        <f>IF(基本情報入力シート!AA61="","",基本情報入力シート!AA61)</f>
        <v/>
      </c>
      <c r="S18" s="1086"/>
      <c r="T18" s="1090"/>
      <c r="U18" s="1094" t="str">
        <f>IFERROR(VLOOKUP(P18,'【参考】数式用'!$A$5:$I$28,MATCH(T18,'【参考】数式用'!$H$4:$I$4,0)+7,0),"")</f>
        <v/>
      </c>
      <c r="V18" s="1098"/>
      <c r="W18" s="183" t="s">
        <v>171</v>
      </c>
      <c r="X18" s="1105"/>
      <c r="Y18" s="280" t="s">
        <v>31</v>
      </c>
      <c r="Z18" s="1105"/>
      <c r="AA18" s="280" t="s">
        <v>164</v>
      </c>
      <c r="AB18" s="1105"/>
      <c r="AC18" s="280" t="s">
        <v>31</v>
      </c>
      <c r="AD18" s="1105"/>
      <c r="AE18" s="280" t="s">
        <v>39</v>
      </c>
      <c r="AF18" s="1109" t="s">
        <v>68</v>
      </c>
      <c r="AG18" s="1112" t="str">
        <f t="shared" si="0"/>
        <v/>
      </c>
      <c r="AH18" s="1111" t="s">
        <v>8</v>
      </c>
      <c r="AI18" s="1118" t="str">
        <f t="shared" si="1"/>
        <v/>
      </c>
      <c r="AJ18" s="10"/>
      <c r="AK18" s="1122" t="str">
        <f t="shared" si="2"/>
        <v>○</v>
      </c>
      <c r="AL18" s="1123" t="str">
        <f t="shared" si="3"/>
        <v/>
      </c>
      <c r="AM18" s="1124"/>
      <c r="AN18" s="1124"/>
      <c r="AO18" s="1124"/>
      <c r="AP18" s="1124"/>
      <c r="AQ18" s="1124"/>
      <c r="AR18" s="1124"/>
      <c r="AS18" s="1124"/>
      <c r="AT18" s="1124"/>
      <c r="AU18" s="1125"/>
    </row>
    <row r="19" spans="1:47" ht="33" customHeight="1">
      <c r="A19" s="1037">
        <f t="shared" si="4"/>
        <v>9</v>
      </c>
      <c r="B19" s="1043" t="str">
        <f>IF(基本情報入力シート!C62="","",基本情報入力シート!C62)</f>
        <v/>
      </c>
      <c r="C19" s="1048"/>
      <c r="D19" s="1048"/>
      <c r="E19" s="1048"/>
      <c r="F19" s="1048"/>
      <c r="G19" s="1048"/>
      <c r="H19" s="1048"/>
      <c r="I19" s="1048"/>
      <c r="J19" s="1048"/>
      <c r="K19" s="1056"/>
      <c r="L19" s="1037" t="str">
        <f>IF(基本情報入力シート!M62="","",基本情報入力シート!M62)</f>
        <v/>
      </c>
      <c r="M19" s="1037" t="str">
        <f>IF(基本情報入力シート!R62="","",基本情報入力シート!R62)</f>
        <v/>
      </c>
      <c r="N19" s="1037" t="str">
        <f>IF(基本情報入力シート!W62="","",基本情報入力シート!W62)</f>
        <v/>
      </c>
      <c r="O19" s="1037" t="str">
        <f>IF(基本情報入力シート!X62="","",基本情報入力シート!X62)</f>
        <v/>
      </c>
      <c r="P19" s="1073" t="str">
        <f>IF(基本情報入力シート!Y62="","",基本情報入力シート!Y62)</f>
        <v/>
      </c>
      <c r="Q19" s="983" t="str">
        <f>IF(基本情報入力シート!Z62="","",基本情報入力シート!Z62)</f>
        <v/>
      </c>
      <c r="R19" s="1082" t="str">
        <f>IF(基本情報入力シート!AA62="","",基本情報入力シート!AA62)</f>
        <v/>
      </c>
      <c r="S19" s="1086"/>
      <c r="T19" s="1090"/>
      <c r="U19" s="1094" t="str">
        <f>IFERROR(VLOOKUP(P19,'【参考】数式用'!$A$5:$I$28,MATCH(T19,'【参考】数式用'!$H$4:$I$4,0)+7,0),"")</f>
        <v/>
      </c>
      <c r="V19" s="1098"/>
      <c r="W19" s="183" t="s">
        <v>171</v>
      </c>
      <c r="X19" s="1105"/>
      <c r="Y19" s="280" t="s">
        <v>31</v>
      </c>
      <c r="Z19" s="1105"/>
      <c r="AA19" s="280" t="s">
        <v>164</v>
      </c>
      <c r="AB19" s="1105"/>
      <c r="AC19" s="280" t="s">
        <v>31</v>
      </c>
      <c r="AD19" s="1105"/>
      <c r="AE19" s="280" t="s">
        <v>39</v>
      </c>
      <c r="AF19" s="1109" t="s">
        <v>68</v>
      </c>
      <c r="AG19" s="1112" t="str">
        <f t="shared" si="0"/>
        <v/>
      </c>
      <c r="AH19" s="1111" t="s">
        <v>8</v>
      </c>
      <c r="AI19" s="1118" t="str">
        <f t="shared" si="1"/>
        <v/>
      </c>
      <c r="AJ19" s="10"/>
      <c r="AK19" s="1122" t="str">
        <f t="shared" si="2"/>
        <v>○</v>
      </c>
      <c r="AL19" s="1123" t="str">
        <f t="shared" si="3"/>
        <v/>
      </c>
      <c r="AM19" s="1124"/>
      <c r="AN19" s="1124"/>
      <c r="AO19" s="1124"/>
      <c r="AP19" s="1124"/>
      <c r="AQ19" s="1124"/>
      <c r="AR19" s="1124"/>
      <c r="AS19" s="1124"/>
      <c r="AT19" s="1124"/>
      <c r="AU19" s="1125"/>
    </row>
    <row r="20" spans="1:47" ht="33" customHeight="1">
      <c r="A20" s="1037">
        <f t="shared" si="4"/>
        <v>10</v>
      </c>
      <c r="B20" s="1043" t="str">
        <f>IF(基本情報入力シート!C63="","",基本情報入力シート!C63)</f>
        <v/>
      </c>
      <c r="C20" s="1048"/>
      <c r="D20" s="1048"/>
      <c r="E20" s="1048"/>
      <c r="F20" s="1048"/>
      <c r="G20" s="1048"/>
      <c r="H20" s="1048"/>
      <c r="I20" s="1048"/>
      <c r="J20" s="1048"/>
      <c r="K20" s="1056"/>
      <c r="L20" s="1037" t="str">
        <f>IF(基本情報入力シート!M63="","",基本情報入力シート!M63)</f>
        <v/>
      </c>
      <c r="M20" s="1037" t="str">
        <f>IF(基本情報入力シート!R63="","",基本情報入力シート!R63)</f>
        <v/>
      </c>
      <c r="N20" s="1037" t="str">
        <f>IF(基本情報入力シート!W63="","",基本情報入力シート!W63)</f>
        <v/>
      </c>
      <c r="O20" s="1037" t="str">
        <f>IF(基本情報入力シート!X63="","",基本情報入力シート!X63)</f>
        <v/>
      </c>
      <c r="P20" s="1073" t="str">
        <f>IF(基本情報入力シート!Y63="","",基本情報入力シート!Y63)</f>
        <v/>
      </c>
      <c r="Q20" s="983" t="str">
        <f>IF(基本情報入力シート!Z63="","",基本情報入力シート!Z63)</f>
        <v/>
      </c>
      <c r="R20" s="1082" t="str">
        <f>IF(基本情報入力シート!AA63="","",基本情報入力シート!AA63)</f>
        <v/>
      </c>
      <c r="S20" s="1086"/>
      <c r="T20" s="1090"/>
      <c r="U20" s="1094" t="str">
        <f>IFERROR(VLOOKUP(P20,'【参考】数式用'!$A$5:$I$28,MATCH(T20,'【参考】数式用'!$H$4:$I$4,0)+7,0),"")</f>
        <v/>
      </c>
      <c r="V20" s="1098"/>
      <c r="W20" s="183" t="s">
        <v>171</v>
      </c>
      <c r="X20" s="1105"/>
      <c r="Y20" s="280" t="s">
        <v>31</v>
      </c>
      <c r="Z20" s="1105"/>
      <c r="AA20" s="280" t="s">
        <v>164</v>
      </c>
      <c r="AB20" s="1105"/>
      <c r="AC20" s="280" t="s">
        <v>31</v>
      </c>
      <c r="AD20" s="1105"/>
      <c r="AE20" s="280" t="s">
        <v>39</v>
      </c>
      <c r="AF20" s="1109" t="s">
        <v>68</v>
      </c>
      <c r="AG20" s="1112" t="str">
        <f t="shared" si="0"/>
        <v/>
      </c>
      <c r="AH20" s="1111" t="s">
        <v>8</v>
      </c>
      <c r="AI20" s="1118" t="str">
        <f t="shared" si="1"/>
        <v/>
      </c>
      <c r="AJ20" s="10"/>
      <c r="AK20" s="1122" t="str">
        <f t="shared" si="2"/>
        <v>○</v>
      </c>
      <c r="AL20" s="1123" t="str">
        <f t="shared" si="3"/>
        <v/>
      </c>
      <c r="AM20" s="1124"/>
      <c r="AN20" s="1124"/>
      <c r="AO20" s="1124"/>
      <c r="AP20" s="1124"/>
      <c r="AQ20" s="1124"/>
      <c r="AR20" s="1124"/>
      <c r="AS20" s="1124"/>
      <c r="AT20" s="1124"/>
      <c r="AU20" s="1125"/>
    </row>
    <row r="21" spans="1:47" ht="33" customHeight="1">
      <c r="A21" s="1037">
        <f t="shared" si="4"/>
        <v>11</v>
      </c>
      <c r="B21" s="1043" t="str">
        <f>IF(基本情報入力シート!C64="","",基本情報入力シート!C64)</f>
        <v/>
      </c>
      <c r="C21" s="1048"/>
      <c r="D21" s="1048"/>
      <c r="E21" s="1048"/>
      <c r="F21" s="1048"/>
      <c r="G21" s="1048"/>
      <c r="H21" s="1048"/>
      <c r="I21" s="1048"/>
      <c r="J21" s="1048"/>
      <c r="K21" s="1056"/>
      <c r="L21" s="1037" t="str">
        <f>IF(基本情報入力シート!M64="","",基本情報入力シート!M64)</f>
        <v/>
      </c>
      <c r="M21" s="1037" t="str">
        <f>IF(基本情報入力シート!R64="","",基本情報入力シート!R64)</f>
        <v/>
      </c>
      <c r="N21" s="1037" t="str">
        <f>IF(基本情報入力シート!W64="","",基本情報入力シート!W64)</f>
        <v/>
      </c>
      <c r="O21" s="1037" t="str">
        <f>IF(基本情報入力シート!X64="","",基本情報入力シート!X64)</f>
        <v/>
      </c>
      <c r="P21" s="1073" t="str">
        <f>IF(基本情報入力シート!Y64="","",基本情報入力シート!Y64)</f>
        <v/>
      </c>
      <c r="Q21" s="983" t="str">
        <f>IF(基本情報入力シート!Z64="","",基本情報入力シート!Z64)</f>
        <v/>
      </c>
      <c r="R21" s="1082" t="str">
        <f>IF(基本情報入力シート!AA64="","",基本情報入力シート!AA64)</f>
        <v/>
      </c>
      <c r="S21" s="1086"/>
      <c r="T21" s="1090"/>
      <c r="U21" s="1094" t="str">
        <f>IFERROR(VLOOKUP(P21,'【参考】数式用'!$A$5:$I$28,MATCH(T21,'【参考】数式用'!$H$4:$I$4,0)+7,0),"")</f>
        <v/>
      </c>
      <c r="V21" s="1098"/>
      <c r="W21" s="183" t="s">
        <v>171</v>
      </c>
      <c r="X21" s="1105"/>
      <c r="Y21" s="280" t="s">
        <v>31</v>
      </c>
      <c r="Z21" s="1105"/>
      <c r="AA21" s="280" t="s">
        <v>164</v>
      </c>
      <c r="AB21" s="1105"/>
      <c r="AC21" s="280" t="s">
        <v>31</v>
      </c>
      <c r="AD21" s="1105"/>
      <c r="AE21" s="280" t="s">
        <v>39</v>
      </c>
      <c r="AF21" s="1109" t="s">
        <v>68</v>
      </c>
      <c r="AG21" s="1112" t="str">
        <f t="shared" si="0"/>
        <v/>
      </c>
      <c r="AH21" s="1111" t="s">
        <v>8</v>
      </c>
      <c r="AI21" s="1118" t="str">
        <f t="shared" si="1"/>
        <v/>
      </c>
      <c r="AJ21" s="10"/>
      <c r="AK21" s="1122" t="str">
        <f t="shared" si="2"/>
        <v>○</v>
      </c>
      <c r="AL21" s="1123" t="str">
        <f t="shared" si="3"/>
        <v/>
      </c>
      <c r="AM21" s="1124"/>
      <c r="AN21" s="1124"/>
      <c r="AO21" s="1124"/>
      <c r="AP21" s="1124"/>
      <c r="AQ21" s="1124"/>
      <c r="AR21" s="1124"/>
      <c r="AS21" s="1124"/>
      <c r="AT21" s="1124"/>
      <c r="AU21" s="1125"/>
    </row>
    <row r="22" spans="1:47" ht="33" customHeight="1">
      <c r="A22" s="1037">
        <f t="shared" si="4"/>
        <v>12</v>
      </c>
      <c r="B22" s="1043" t="str">
        <f>IF(基本情報入力シート!C65="","",基本情報入力シート!C65)</f>
        <v/>
      </c>
      <c r="C22" s="1048"/>
      <c r="D22" s="1048"/>
      <c r="E22" s="1048"/>
      <c r="F22" s="1048"/>
      <c r="G22" s="1048"/>
      <c r="H22" s="1048"/>
      <c r="I22" s="1048"/>
      <c r="J22" s="1048"/>
      <c r="K22" s="1056"/>
      <c r="L22" s="1037" t="str">
        <f>IF(基本情報入力シート!M65="","",基本情報入力シート!M65)</f>
        <v/>
      </c>
      <c r="M22" s="1037" t="str">
        <f>IF(基本情報入力シート!R65="","",基本情報入力シート!R65)</f>
        <v/>
      </c>
      <c r="N22" s="1037" t="str">
        <f>IF(基本情報入力シート!W65="","",基本情報入力シート!W65)</f>
        <v/>
      </c>
      <c r="O22" s="1037" t="str">
        <f>IF(基本情報入力シート!X65="","",基本情報入力シート!X65)</f>
        <v/>
      </c>
      <c r="P22" s="1073" t="str">
        <f>IF(基本情報入力シート!Y65="","",基本情報入力シート!Y65)</f>
        <v/>
      </c>
      <c r="Q22" s="983" t="str">
        <f>IF(基本情報入力シート!Z65="","",基本情報入力シート!Z65)</f>
        <v/>
      </c>
      <c r="R22" s="1082" t="str">
        <f>IF(基本情報入力シート!AA65="","",基本情報入力シート!AA65)</f>
        <v/>
      </c>
      <c r="S22" s="1086"/>
      <c r="T22" s="1090"/>
      <c r="U22" s="1094" t="str">
        <f>IFERROR(VLOOKUP(P22,'【参考】数式用'!$A$5:$I$28,MATCH(T22,'【参考】数式用'!$H$4:$I$4,0)+7,0),"")</f>
        <v/>
      </c>
      <c r="V22" s="1098"/>
      <c r="W22" s="183" t="s">
        <v>171</v>
      </c>
      <c r="X22" s="1105"/>
      <c r="Y22" s="280" t="s">
        <v>31</v>
      </c>
      <c r="Z22" s="1105"/>
      <c r="AA22" s="280" t="s">
        <v>164</v>
      </c>
      <c r="AB22" s="1105"/>
      <c r="AC22" s="280" t="s">
        <v>31</v>
      </c>
      <c r="AD22" s="1105"/>
      <c r="AE22" s="280" t="s">
        <v>39</v>
      </c>
      <c r="AF22" s="1109" t="s">
        <v>68</v>
      </c>
      <c r="AG22" s="1112" t="str">
        <f t="shared" si="0"/>
        <v/>
      </c>
      <c r="AH22" s="1111" t="s">
        <v>8</v>
      </c>
      <c r="AI22" s="1118" t="str">
        <f t="shared" si="1"/>
        <v/>
      </c>
      <c r="AJ22" s="10"/>
      <c r="AK22" s="1122" t="str">
        <f t="shared" si="2"/>
        <v>○</v>
      </c>
      <c r="AL22" s="1123" t="str">
        <f t="shared" si="3"/>
        <v/>
      </c>
      <c r="AM22" s="1124"/>
      <c r="AN22" s="1124"/>
      <c r="AO22" s="1124"/>
      <c r="AP22" s="1124"/>
      <c r="AQ22" s="1124"/>
      <c r="AR22" s="1124"/>
      <c r="AS22" s="1124"/>
      <c r="AT22" s="1124"/>
      <c r="AU22" s="1125"/>
    </row>
    <row r="23" spans="1:47" ht="33" customHeight="1">
      <c r="A23" s="1037">
        <f t="shared" si="4"/>
        <v>13</v>
      </c>
      <c r="B23" s="1043" t="str">
        <f>IF(基本情報入力シート!C66="","",基本情報入力シート!C66)</f>
        <v/>
      </c>
      <c r="C23" s="1048"/>
      <c r="D23" s="1048"/>
      <c r="E23" s="1048"/>
      <c r="F23" s="1048"/>
      <c r="G23" s="1048"/>
      <c r="H23" s="1048"/>
      <c r="I23" s="1048"/>
      <c r="J23" s="1048"/>
      <c r="K23" s="1056"/>
      <c r="L23" s="1037" t="str">
        <f>IF(基本情報入力シート!M66="","",基本情報入力シート!M66)</f>
        <v/>
      </c>
      <c r="M23" s="1037" t="str">
        <f>IF(基本情報入力シート!R66="","",基本情報入力シート!R66)</f>
        <v/>
      </c>
      <c r="N23" s="1037" t="str">
        <f>IF(基本情報入力シート!W66="","",基本情報入力シート!W66)</f>
        <v/>
      </c>
      <c r="O23" s="1037" t="str">
        <f>IF(基本情報入力シート!X66="","",基本情報入力シート!X66)</f>
        <v/>
      </c>
      <c r="P23" s="1073" t="str">
        <f>IF(基本情報入力シート!Y66="","",基本情報入力シート!Y66)</f>
        <v/>
      </c>
      <c r="Q23" s="983" t="str">
        <f>IF(基本情報入力シート!Z66="","",基本情報入力シート!Z66)</f>
        <v/>
      </c>
      <c r="R23" s="1082" t="str">
        <f>IF(基本情報入力シート!AA66="","",基本情報入力シート!AA66)</f>
        <v/>
      </c>
      <c r="S23" s="1086"/>
      <c r="T23" s="1090"/>
      <c r="U23" s="1094" t="str">
        <f>IFERROR(VLOOKUP(P23,'【参考】数式用'!$A$5:$I$28,MATCH(T23,'【参考】数式用'!$H$4:$I$4,0)+7,0),"")</f>
        <v/>
      </c>
      <c r="V23" s="1098"/>
      <c r="W23" s="183" t="s">
        <v>171</v>
      </c>
      <c r="X23" s="1105"/>
      <c r="Y23" s="280" t="s">
        <v>31</v>
      </c>
      <c r="Z23" s="1105"/>
      <c r="AA23" s="280" t="s">
        <v>164</v>
      </c>
      <c r="AB23" s="1105"/>
      <c r="AC23" s="280" t="s">
        <v>31</v>
      </c>
      <c r="AD23" s="1105"/>
      <c r="AE23" s="280" t="s">
        <v>39</v>
      </c>
      <c r="AF23" s="1109" t="s">
        <v>68</v>
      </c>
      <c r="AG23" s="1112" t="str">
        <f t="shared" si="0"/>
        <v/>
      </c>
      <c r="AH23" s="1111" t="s">
        <v>8</v>
      </c>
      <c r="AI23" s="1118" t="str">
        <f t="shared" si="1"/>
        <v/>
      </c>
      <c r="AJ23" s="10"/>
      <c r="AK23" s="1122" t="str">
        <f t="shared" si="2"/>
        <v>○</v>
      </c>
      <c r="AL23" s="1123" t="str">
        <f t="shared" si="3"/>
        <v/>
      </c>
      <c r="AM23" s="1124"/>
      <c r="AN23" s="1124"/>
      <c r="AO23" s="1124"/>
      <c r="AP23" s="1124"/>
      <c r="AQ23" s="1124"/>
      <c r="AR23" s="1124"/>
      <c r="AS23" s="1124"/>
      <c r="AT23" s="1124"/>
      <c r="AU23" s="1125"/>
    </row>
    <row r="24" spans="1:47" ht="33" customHeight="1">
      <c r="A24" s="1037">
        <f t="shared" si="4"/>
        <v>14</v>
      </c>
      <c r="B24" s="1043" t="str">
        <f>IF(基本情報入力シート!C67="","",基本情報入力シート!C67)</f>
        <v/>
      </c>
      <c r="C24" s="1048"/>
      <c r="D24" s="1048"/>
      <c r="E24" s="1048"/>
      <c r="F24" s="1048"/>
      <c r="G24" s="1048"/>
      <c r="H24" s="1048"/>
      <c r="I24" s="1048"/>
      <c r="J24" s="1048"/>
      <c r="K24" s="1056"/>
      <c r="L24" s="1037" t="str">
        <f>IF(基本情報入力シート!M67="","",基本情報入力シート!M67)</f>
        <v/>
      </c>
      <c r="M24" s="1037" t="str">
        <f>IF(基本情報入力シート!R67="","",基本情報入力シート!R67)</f>
        <v/>
      </c>
      <c r="N24" s="1037" t="str">
        <f>IF(基本情報入力シート!W67="","",基本情報入力シート!W67)</f>
        <v/>
      </c>
      <c r="O24" s="1037" t="str">
        <f>IF(基本情報入力シート!X67="","",基本情報入力シート!X67)</f>
        <v/>
      </c>
      <c r="P24" s="1073" t="str">
        <f>IF(基本情報入力シート!Y67="","",基本情報入力シート!Y67)</f>
        <v/>
      </c>
      <c r="Q24" s="983" t="str">
        <f>IF(基本情報入力シート!Z67="","",基本情報入力シート!Z67)</f>
        <v/>
      </c>
      <c r="R24" s="1082" t="str">
        <f>IF(基本情報入力シート!AA67="","",基本情報入力シート!AA67)</f>
        <v/>
      </c>
      <c r="S24" s="1086"/>
      <c r="T24" s="1090"/>
      <c r="U24" s="1094" t="str">
        <f>IFERROR(VLOOKUP(P24,'【参考】数式用'!$A$5:$I$28,MATCH(T24,'【参考】数式用'!$H$4:$I$4,0)+7,0),"")</f>
        <v/>
      </c>
      <c r="V24" s="1098"/>
      <c r="W24" s="183" t="s">
        <v>171</v>
      </c>
      <c r="X24" s="1105"/>
      <c r="Y24" s="280" t="s">
        <v>31</v>
      </c>
      <c r="Z24" s="1105"/>
      <c r="AA24" s="280" t="s">
        <v>164</v>
      </c>
      <c r="AB24" s="1105"/>
      <c r="AC24" s="280" t="s">
        <v>31</v>
      </c>
      <c r="AD24" s="1105"/>
      <c r="AE24" s="280" t="s">
        <v>39</v>
      </c>
      <c r="AF24" s="1109" t="s">
        <v>68</v>
      </c>
      <c r="AG24" s="1112" t="str">
        <f t="shared" si="0"/>
        <v/>
      </c>
      <c r="AH24" s="1111" t="s">
        <v>8</v>
      </c>
      <c r="AI24" s="1118" t="str">
        <f t="shared" si="1"/>
        <v/>
      </c>
      <c r="AJ24" s="10"/>
      <c r="AK24" s="1122" t="str">
        <f t="shared" si="2"/>
        <v>○</v>
      </c>
      <c r="AL24" s="1123" t="str">
        <f t="shared" si="3"/>
        <v/>
      </c>
      <c r="AM24" s="1124"/>
      <c r="AN24" s="1124"/>
      <c r="AO24" s="1124"/>
      <c r="AP24" s="1124"/>
      <c r="AQ24" s="1124"/>
      <c r="AR24" s="1124"/>
      <c r="AS24" s="1124"/>
      <c r="AT24" s="1124"/>
      <c r="AU24" s="1125"/>
    </row>
    <row r="25" spans="1:47" ht="33" customHeight="1">
      <c r="A25" s="1037">
        <f t="shared" si="4"/>
        <v>15</v>
      </c>
      <c r="B25" s="1043" t="str">
        <f>IF(基本情報入力シート!C68="","",基本情報入力シート!C68)</f>
        <v/>
      </c>
      <c r="C25" s="1048"/>
      <c r="D25" s="1048"/>
      <c r="E25" s="1048"/>
      <c r="F25" s="1048"/>
      <c r="G25" s="1048"/>
      <c r="H25" s="1048"/>
      <c r="I25" s="1048"/>
      <c r="J25" s="1048"/>
      <c r="K25" s="1056"/>
      <c r="L25" s="1037" t="str">
        <f>IF(基本情報入力シート!M68="","",基本情報入力シート!M68)</f>
        <v/>
      </c>
      <c r="M25" s="1037" t="str">
        <f>IF(基本情報入力シート!R68="","",基本情報入力シート!R68)</f>
        <v/>
      </c>
      <c r="N25" s="1037" t="str">
        <f>IF(基本情報入力シート!W68="","",基本情報入力シート!W68)</f>
        <v/>
      </c>
      <c r="O25" s="1037" t="str">
        <f>IF(基本情報入力シート!X68="","",基本情報入力シート!X68)</f>
        <v/>
      </c>
      <c r="P25" s="1073" t="str">
        <f>IF(基本情報入力シート!Y68="","",基本情報入力シート!Y68)</f>
        <v/>
      </c>
      <c r="Q25" s="983" t="str">
        <f>IF(基本情報入力シート!Z68="","",基本情報入力シート!Z68)</f>
        <v/>
      </c>
      <c r="R25" s="1082" t="str">
        <f>IF(基本情報入力シート!AA68="","",基本情報入力シート!AA68)</f>
        <v/>
      </c>
      <c r="S25" s="1086"/>
      <c r="T25" s="1090"/>
      <c r="U25" s="1094" t="str">
        <f>IFERROR(VLOOKUP(P25,'【参考】数式用'!$A$5:$I$28,MATCH(T25,'【参考】数式用'!$H$4:$I$4,0)+7,0),"")</f>
        <v/>
      </c>
      <c r="V25" s="1098"/>
      <c r="W25" s="183" t="s">
        <v>171</v>
      </c>
      <c r="X25" s="1105"/>
      <c r="Y25" s="280" t="s">
        <v>31</v>
      </c>
      <c r="Z25" s="1105"/>
      <c r="AA25" s="280" t="s">
        <v>164</v>
      </c>
      <c r="AB25" s="1105"/>
      <c r="AC25" s="280" t="s">
        <v>31</v>
      </c>
      <c r="AD25" s="1105"/>
      <c r="AE25" s="280" t="s">
        <v>39</v>
      </c>
      <c r="AF25" s="1109" t="s">
        <v>68</v>
      </c>
      <c r="AG25" s="1112" t="str">
        <f t="shared" si="0"/>
        <v/>
      </c>
      <c r="AH25" s="1111" t="s">
        <v>8</v>
      </c>
      <c r="AI25" s="1118" t="str">
        <f t="shared" si="1"/>
        <v/>
      </c>
      <c r="AJ25" s="10"/>
      <c r="AK25" s="1122" t="str">
        <f t="shared" si="2"/>
        <v>○</v>
      </c>
      <c r="AL25" s="1123" t="str">
        <f t="shared" si="3"/>
        <v/>
      </c>
      <c r="AM25" s="1124"/>
      <c r="AN25" s="1124"/>
      <c r="AO25" s="1124"/>
      <c r="AP25" s="1124"/>
      <c r="AQ25" s="1124"/>
      <c r="AR25" s="1124"/>
      <c r="AS25" s="1124"/>
      <c r="AT25" s="1124"/>
      <c r="AU25" s="1125"/>
    </row>
    <row r="26" spans="1:47" ht="33" customHeight="1">
      <c r="A26" s="1037">
        <f t="shared" si="4"/>
        <v>16</v>
      </c>
      <c r="B26" s="1043" t="str">
        <f>IF(基本情報入力シート!C69="","",基本情報入力シート!C69)</f>
        <v/>
      </c>
      <c r="C26" s="1048"/>
      <c r="D26" s="1048"/>
      <c r="E26" s="1048"/>
      <c r="F26" s="1048"/>
      <c r="G26" s="1048"/>
      <c r="H26" s="1048"/>
      <c r="I26" s="1048"/>
      <c r="J26" s="1048"/>
      <c r="K26" s="1056"/>
      <c r="L26" s="1037" t="str">
        <f>IF(基本情報入力シート!M69="","",基本情報入力シート!M69)</f>
        <v/>
      </c>
      <c r="M26" s="1037" t="str">
        <f>IF(基本情報入力シート!R69="","",基本情報入力シート!R69)</f>
        <v/>
      </c>
      <c r="N26" s="1037" t="str">
        <f>IF(基本情報入力シート!W69="","",基本情報入力シート!W69)</f>
        <v/>
      </c>
      <c r="O26" s="1037" t="str">
        <f>IF(基本情報入力シート!X69="","",基本情報入力シート!X69)</f>
        <v/>
      </c>
      <c r="P26" s="1073" t="str">
        <f>IF(基本情報入力シート!Y69="","",基本情報入力シート!Y69)</f>
        <v/>
      </c>
      <c r="Q26" s="983" t="str">
        <f>IF(基本情報入力シート!Z69="","",基本情報入力シート!Z69)</f>
        <v/>
      </c>
      <c r="R26" s="1082" t="str">
        <f>IF(基本情報入力シート!AA69="","",基本情報入力シート!AA69)</f>
        <v/>
      </c>
      <c r="S26" s="1086"/>
      <c r="T26" s="1090"/>
      <c r="U26" s="1094" t="str">
        <f>IFERROR(VLOOKUP(P26,'【参考】数式用'!$A$5:$I$28,MATCH(T26,'【参考】数式用'!$H$4:$I$4,0)+7,0),"")</f>
        <v/>
      </c>
      <c r="V26" s="1098"/>
      <c r="W26" s="183" t="s">
        <v>171</v>
      </c>
      <c r="X26" s="1105"/>
      <c r="Y26" s="280" t="s">
        <v>31</v>
      </c>
      <c r="Z26" s="1105"/>
      <c r="AA26" s="280" t="s">
        <v>164</v>
      </c>
      <c r="AB26" s="1105"/>
      <c r="AC26" s="280" t="s">
        <v>31</v>
      </c>
      <c r="AD26" s="1105"/>
      <c r="AE26" s="280" t="s">
        <v>39</v>
      </c>
      <c r="AF26" s="1109" t="s">
        <v>68</v>
      </c>
      <c r="AG26" s="1112" t="str">
        <f t="shared" si="0"/>
        <v/>
      </c>
      <c r="AH26" s="1111" t="s">
        <v>8</v>
      </c>
      <c r="AI26" s="1118" t="str">
        <f t="shared" si="1"/>
        <v/>
      </c>
      <c r="AJ26" s="10"/>
      <c r="AK26" s="1122" t="str">
        <f t="shared" si="2"/>
        <v>○</v>
      </c>
      <c r="AL26" s="1123" t="str">
        <f t="shared" si="3"/>
        <v/>
      </c>
      <c r="AM26" s="1124"/>
      <c r="AN26" s="1124"/>
      <c r="AO26" s="1124"/>
      <c r="AP26" s="1124"/>
      <c r="AQ26" s="1124"/>
      <c r="AR26" s="1124"/>
      <c r="AS26" s="1124"/>
      <c r="AT26" s="1124"/>
      <c r="AU26" s="1125"/>
    </row>
    <row r="27" spans="1:47" ht="33" customHeight="1">
      <c r="A27" s="1037">
        <f t="shared" si="4"/>
        <v>17</v>
      </c>
      <c r="B27" s="1043" t="str">
        <f>IF(基本情報入力シート!C70="","",基本情報入力シート!C70)</f>
        <v/>
      </c>
      <c r="C27" s="1048"/>
      <c r="D27" s="1048"/>
      <c r="E27" s="1048"/>
      <c r="F27" s="1048"/>
      <c r="G27" s="1048"/>
      <c r="H27" s="1048"/>
      <c r="I27" s="1048"/>
      <c r="J27" s="1048"/>
      <c r="K27" s="1056"/>
      <c r="L27" s="1037" t="str">
        <f>IF(基本情報入力シート!M70="","",基本情報入力シート!M70)</f>
        <v/>
      </c>
      <c r="M27" s="1037" t="str">
        <f>IF(基本情報入力シート!R70="","",基本情報入力シート!R70)</f>
        <v/>
      </c>
      <c r="N27" s="1037" t="str">
        <f>IF(基本情報入力シート!W70="","",基本情報入力シート!W70)</f>
        <v/>
      </c>
      <c r="O27" s="1037" t="str">
        <f>IF(基本情報入力シート!X70="","",基本情報入力シート!X70)</f>
        <v/>
      </c>
      <c r="P27" s="1073" t="str">
        <f>IF(基本情報入力シート!Y70="","",基本情報入力シート!Y70)</f>
        <v/>
      </c>
      <c r="Q27" s="983" t="str">
        <f>IF(基本情報入力シート!Z70="","",基本情報入力シート!Z70)</f>
        <v/>
      </c>
      <c r="R27" s="1082" t="str">
        <f>IF(基本情報入力シート!AA70="","",基本情報入力シート!AA70)</f>
        <v/>
      </c>
      <c r="S27" s="1086"/>
      <c r="T27" s="1090"/>
      <c r="U27" s="1094" t="str">
        <f>IFERROR(VLOOKUP(P27,'【参考】数式用'!$A$5:$I$28,MATCH(T27,'【参考】数式用'!$H$4:$I$4,0)+7,0),"")</f>
        <v/>
      </c>
      <c r="V27" s="1098"/>
      <c r="W27" s="183" t="s">
        <v>171</v>
      </c>
      <c r="X27" s="1105"/>
      <c r="Y27" s="280" t="s">
        <v>31</v>
      </c>
      <c r="Z27" s="1105"/>
      <c r="AA27" s="280" t="s">
        <v>164</v>
      </c>
      <c r="AB27" s="1105"/>
      <c r="AC27" s="280" t="s">
        <v>31</v>
      </c>
      <c r="AD27" s="1105"/>
      <c r="AE27" s="280" t="s">
        <v>39</v>
      </c>
      <c r="AF27" s="1109" t="s">
        <v>68</v>
      </c>
      <c r="AG27" s="1112" t="str">
        <f t="shared" si="0"/>
        <v/>
      </c>
      <c r="AH27" s="1111" t="s">
        <v>8</v>
      </c>
      <c r="AI27" s="1118" t="str">
        <f t="shared" si="1"/>
        <v/>
      </c>
      <c r="AJ27" s="10"/>
      <c r="AK27" s="1122" t="str">
        <f t="shared" si="2"/>
        <v>○</v>
      </c>
      <c r="AL27" s="1123" t="str">
        <f t="shared" si="3"/>
        <v/>
      </c>
      <c r="AM27" s="1124"/>
      <c r="AN27" s="1124"/>
      <c r="AO27" s="1124"/>
      <c r="AP27" s="1124"/>
      <c r="AQ27" s="1124"/>
      <c r="AR27" s="1124"/>
      <c r="AS27" s="1124"/>
      <c r="AT27" s="1124"/>
      <c r="AU27" s="1125"/>
    </row>
    <row r="28" spans="1:47" ht="33" customHeight="1">
      <c r="A28" s="1037">
        <f t="shared" si="4"/>
        <v>18</v>
      </c>
      <c r="B28" s="1043" t="str">
        <f>IF(基本情報入力シート!C71="","",基本情報入力シート!C71)</f>
        <v/>
      </c>
      <c r="C28" s="1048"/>
      <c r="D28" s="1048"/>
      <c r="E28" s="1048"/>
      <c r="F28" s="1048"/>
      <c r="G28" s="1048"/>
      <c r="H28" s="1048"/>
      <c r="I28" s="1048"/>
      <c r="J28" s="1048"/>
      <c r="K28" s="1056"/>
      <c r="L28" s="1037" t="str">
        <f>IF(基本情報入力シート!M71="","",基本情報入力シート!M71)</f>
        <v/>
      </c>
      <c r="M28" s="1037" t="str">
        <f>IF(基本情報入力シート!R71="","",基本情報入力シート!R71)</f>
        <v/>
      </c>
      <c r="N28" s="1037" t="str">
        <f>IF(基本情報入力シート!W71="","",基本情報入力シート!W71)</f>
        <v/>
      </c>
      <c r="O28" s="1037" t="str">
        <f>IF(基本情報入力シート!X71="","",基本情報入力シート!X71)</f>
        <v/>
      </c>
      <c r="P28" s="1073" t="str">
        <f>IF(基本情報入力シート!Y71="","",基本情報入力シート!Y71)</f>
        <v/>
      </c>
      <c r="Q28" s="983" t="str">
        <f>IF(基本情報入力シート!Z71="","",基本情報入力シート!Z71)</f>
        <v/>
      </c>
      <c r="R28" s="1082" t="str">
        <f>IF(基本情報入力シート!AA71="","",基本情報入力シート!AA71)</f>
        <v/>
      </c>
      <c r="S28" s="1086"/>
      <c r="T28" s="1090"/>
      <c r="U28" s="1094" t="str">
        <f>IFERROR(VLOOKUP(P28,'【参考】数式用'!$A$5:$I$28,MATCH(T28,'【参考】数式用'!$H$4:$I$4,0)+7,0),"")</f>
        <v/>
      </c>
      <c r="V28" s="1098"/>
      <c r="W28" s="183" t="s">
        <v>171</v>
      </c>
      <c r="X28" s="1105"/>
      <c r="Y28" s="280" t="s">
        <v>31</v>
      </c>
      <c r="Z28" s="1105"/>
      <c r="AA28" s="280" t="s">
        <v>164</v>
      </c>
      <c r="AB28" s="1105"/>
      <c r="AC28" s="280" t="s">
        <v>31</v>
      </c>
      <c r="AD28" s="1105"/>
      <c r="AE28" s="280" t="s">
        <v>39</v>
      </c>
      <c r="AF28" s="1109" t="s">
        <v>68</v>
      </c>
      <c r="AG28" s="1112" t="str">
        <f t="shared" si="0"/>
        <v/>
      </c>
      <c r="AH28" s="1111" t="s">
        <v>8</v>
      </c>
      <c r="AI28" s="1118" t="str">
        <f t="shared" si="1"/>
        <v/>
      </c>
      <c r="AJ28" s="10"/>
      <c r="AK28" s="1122" t="str">
        <f t="shared" si="2"/>
        <v>○</v>
      </c>
      <c r="AL28" s="1123" t="str">
        <f t="shared" si="3"/>
        <v/>
      </c>
      <c r="AM28" s="1124"/>
      <c r="AN28" s="1124"/>
      <c r="AO28" s="1124"/>
      <c r="AP28" s="1124"/>
      <c r="AQ28" s="1124"/>
      <c r="AR28" s="1124"/>
      <c r="AS28" s="1124"/>
      <c r="AT28" s="1124"/>
      <c r="AU28" s="1125"/>
    </row>
    <row r="29" spans="1:47" ht="33" customHeight="1">
      <c r="A29" s="1037">
        <f t="shared" si="4"/>
        <v>19</v>
      </c>
      <c r="B29" s="1043" t="str">
        <f>IF(基本情報入力シート!C72="","",基本情報入力シート!C72)</f>
        <v/>
      </c>
      <c r="C29" s="1048"/>
      <c r="D29" s="1048"/>
      <c r="E29" s="1048"/>
      <c r="F29" s="1048"/>
      <c r="G29" s="1048"/>
      <c r="H29" s="1048"/>
      <c r="I29" s="1048"/>
      <c r="J29" s="1048"/>
      <c r="K29" s="1056"/>
      <c r="L29" s="1037" t="str">
        <f>IF(基本情報入力シート!M72="","",基本情報入力シート!M72)</f>
        <v/>
      </c>
      <c r="M29" s="1037" t="str">
        <f>IF(基本情報入力シート!R72="","",基本情報入力シート!R72)</f>
        <v/>
      </c>
      <c r="N29" s="1037" t="str">
        <f>IF(基本情報入力シート!W72="","",基本情報入力シート!W72)</f>
        <v/>
      </c>
      <c r="O29" s="1037" t="str">
        <f>IF(基本情報入力シート!X72="","",基本情報入力シート!X72)</f>
        <v/>
      </c>
      <c r="P29" s="1073" t="str">
        <f>IF(基本情報入力シート!Y72="","",基本情報入力シート!Y72)</f>
        <v/>
      </c>
      <c r="Q29" s="983" t="str">
        <f>IF(基本情報入力シート!Z72="","",基本情報入力シート!Z72)</f>
        <v/>
      </c>
      <c r="R29" s="1082" t="str">
        <f>IF(基本情報入力シート!AA72="","",基本情報入力シート!AA72)</f>
        <v/>
      </c>
      <c r="S29" s="1086"/>
      <c r="T29" s="1090"/>
      <c r="U29" s="1094" t="str">
        <f>IFERROR(VLOOKUP(P29,'【参考】数式用'!$A$5:$I$28,MATCH(T29,'【参考】数式用'!$H$4:$I$4,0)+7,0),"")</f>
        <v/>
      </c>
      <c r="V29" s="1098"/>
      <c r="W29" s="183" t="s">
        <v>171</v>
      </c>
      <c r="X29" s="1105"/>
      <c r="Y29" s="280" t="s">
        <v>31</v>
      </c>
      <c r="Z29" s="1105"/>
      <c r="AA29" s="280" t="s">
        <v>164</v>
      </c>
      <c r="AB29" s="1105"/>
      <c r="AC29" s="280" t="s">
        <v>31</v>
      </c>
      <c r="AD29" s="1105"/>
      <c r="AE29" s="280" t="s">
        <v>39</v>
      </c>
      <c r="AF29" s="1109" t="s">
        <v>68</v>
      </c>
      <c r="AG29" s="1112" t="str">
        <f t="shared" si="0"/>
        <v/>
      </c>
      <c r="AH29" s="1111" t="s">
        <v>8</v>
      </c>
      <c r="AI29" s="1118" t="str">
        <f t="shared" si="1"/>
        <v/>
      </c>
      <c r="AJ29" s="10"/>
      <c r="AK29" s="1122" t="str">
        <f t="shared" si="2"/>
        <v>○</v>
      </c>
      <c r="AL29" s="1123" t="str">
        <f t="shared" si="3"/>
        <v/>
      </c>
      <c r="AM29" s="1124"/>
      <c r="AN29" s="1124"/>
      <c r="AO29" s="1124"/>
      <c r="AP29" s="1124"/>
      <c r="AQ29" s="1124"/>
      <c r="AR29" s="1124"/>
      <c r="AS29" s="1124"/>
      <c r="AT29" s="1124"/>
      <c r="AU29" s="1125"/>
    </row>
    <row r="30" spans="1:47" ht="33" customHeight="1">
      <c r="A30" s="1037">
        <f t="shared" si="4"/>
        <v>20</v>
      </c>
      <c r="B30" s="1043" t="str">
        <f>IF(基本情報入力シート!C73="","",基本情報入力シート!C73)</f>
        <v/>
      </c>
      <c r="C30" s="1048"/>
      <c r="D30" s="1048"/>
      <c r="E30" s="1048"/>
      <c r="F30" s="1048"/>
      <c r="G30" s="1048"/>
      <c r="H30" s="1048"/>
      <c r="I30" s="1048"/>
      <c r="J30" s="1048"/>
      <c r="K30" s="1056"/>
      <c r="L30" s="1037" t="str">
        <f>IF(基本情報入力シート!M73="","",基本情報入力シート!M73)</f>
        <v/>
      </c>
      <c r="M30" s="1037" t="str">
        <f>IF(基本情報入力シート!R73="","",基本情報入力シート!R73)</f>
        <v/>
      </c>
      <c r="N30" s="1037" t="str">
        <f>IF(基本情報入力シート!W73="","",基本情報入力シート!W73)</f>
        <v/>
      </c>
      <c r="O30" s="1037" t="str">
        <f>IF(基本情報入力シート!X73="","",基本情報入力シート!X73)</f>
        <v/>
      </c>
      <c r="P30" s="1073" t="str">
        <f>IF(基本情報入力シート!Y73="","",基本情報入力シート!Y73)</f>
        <v/>
      </c>
      <c r="Q30" s="983" t="str">
        <f>IF(基本情報入力シート!Z73="","",基本情報入力シート!Z73)</f>
        <v/>
      </c>
      <c r="R30" s="1082" t="str">
        <f>IF(基本情報入力シート!AA73="","",基本情報入力シート!AA73)</f>
        <v/>
      </c>
      <c r="S30" s="1086"/>
      <c r="T30" s="1090"/>
      <c r="U30" s="1094" t="str">
        <f>IFERROR(VLOOKUP(P30,'【参考】数式用'!$A$5:$I$28,MATCH(T30,'【参考】数式用'!$H$4:$I$4,0)+7,0),"")</f>
        <v/>
      </c>
      <c r="V30" s="1098"/>
      <c r="W30" s="183" t="s">
        <v>171</v>
      </c>
      <c r="X30" s="1105"/>
      <c r="Y30" s="280" t="s">
        <v>31</v>
      </c>
      <c r="Z30" s="1105"/>
      <c r="AA30" s="280" t="s">
        <v>164</v>
      </c>
      <c r="AB30" s="1105"/>
      <c r="AC30" s="280" t="s">
        <v>31</v>
      </c>
      <c r="AD30" s="1105"/>
      <c r="AE30" s="280" t="s">
        <v>39</v>
      </c>
      <c r="AF30" s="1109" t="s">
        <v>68</v>
      </c>
      <c r="AG30" s="1112" t="str">
        <f t="shared" si="0"/>
        <v/>
      </c>
      <c r="AH30" s="1111" t="s">
        <v>8</v>
      </c>
      <c r="AI30" s="1118" t="str">
        <f t="shared" si="1"/>
        <v/>
      </c>
      <c r="AJ30" s="10"/>
      <c r="AK30" s="1122" t="str">
        <f t="shared" si="2"/>
        <v>○</v>
      </c>
      <c r="AL30" s="1123" t="str">
        <f t="shared" si="3"/>
        <v/>
      </c>
      <c r="AM30" s="1124"/>
      <c r="AN30" s="1124"/>
      <c r="AO30" s="1124"/>
      <c r="AP30" s="1124"/>
      <c r="AQ30" s="1124"/>
      <c r="AR30" s="1124"/>
      <c r="AS30" s="1124"/>
      <c r="AT30" s="1124"/>
      <c r="AU30" s="1125"/>
    </row>
    <row r="31" spans="1:47" ht="33" customHeight="1">
      <c r="A31" s="1037">
        <f t="shared" si="4"/>
        <v>21</v>
      </c>
      <c r="B31" s="1043" t="str">
        <f>IF(基本情報入力シート!C74="","",基本情報入力シート!C74)</f>
        <v/>
      </c>
      <c r="C31" s="1048"/>
      <c r="D31" s="1048"/>
      <c r="E31" s="1048"/>
      <c r="F31" s="1048"/>
      <c r="G31" s="1048"/>
      <c r="H31" s="1048"/>
      <c r="I31" s="1048"/>
      <c r="J31" s="1048"/>
      <c r="K31" s="1056"/>
      <c r="L31" s="1037" t="str">
        <f>IF(基本情報入力シート!M74="","",基本情報入力シート!M74)</f>
        <v/>
      </c>
      <c r="M31" s="1037" t="str">
        <f>IF(基本情報入力シート!R74="","",基本情報入力シート!R74)</f>
        <v/>
      </c>
      <c r="N31" s="1037" t="str">
        <f>IF(基本情報入力シート!W74="","",基本情報入力シート!W74)</f>
        <v/>
      </c>
      <c r="O31" s="1037" t="str">
        <f>IF(基本情報入力シート!X74="","",基本情報入力シート!X74)</f>
        <v/>
      </c>
      <c r="P31" s="1073" t="str">
        <f>IF(基本情報入力シート!Y74="","",基本情報入力シート!Y74)</f>
        <v/>
      </c>
      <c r="Q31" s="983" t="str">
        <f>IF(基本情報入力シート!Z74="","",基本情報入力シート!Z74)</f>
        <v/>
      </c>
      <c r="R31" s="1082" t="str">
        <f>IF(基本情報入力シート!AA74="","",基本情報入力シート!AA74)</f>
        <v/>
      </c>
      <c r="S31" s="1086"/>
      <c r="T31" s="1090"/>
      <c r="U31" s="1094" t="str">
        <f>IFERROR(VLOOKUP(P31,'【参考】数式用'!$A$5:$I$28,MATCH(T31,'【参考】数式用'!$H$4:$I$4,0)+7,0),"")</f>
        <v/>
      </c>
      <c r="V31" s="1098"/>
      <c r="W31" s="183" t="s">
        <v>171</v>
      </c>
      <c r="X31" s="1105"/>
      <c r="Y31" s="280" t="s">
        <v>31</v>
      </c>
      <c r="Z31" s="1105"/>
      <c r="AA31" s="280" t="s">
        <v>164</v>
      </c>
      <c r="AB31" s="1105"/>
      <c r="AC31" s="280" t="s">
        <v>31</v>
      </c>
      <c r="AD31" s="1105"/>
      <c r="AE31" s="280" t="s">
        <v>39</v>
      </c>
      <c r="AF31" s="1109" t="s">
        <v>68</v>
      </c>
      <c r="AG31" s="1112" t="str">
        <f t="shared" si="0"/>
        <v/>
      </c>
      <c r="AH31" s="1111" t="s">
        <v>8</v>
      </c>
      <c r="AI31" s="1118" t="str">
        <f t="shared" si="1"/>
        <v/>
      </c>
      <c r="AJ31" s="10"/>
      <c r="AK31" s="1122" t="str">
        <f t="shared" si="2"/>
        <v>○</v>
      </c>
      <c r="AL31" s="1123" t="str">
        <f t="shared" si="3"/>
        <v/>
      </c>
      <c r="AM31" s="1124"/>
      <c r="AN31" s="1124"/>
      <c r="AO31" s="1124"/>
      <c r="AP31" s="1124"/>
      <c r="AQ31" s="1124"/>
      <c r="AR31" s="1124"/>
      <c r="AS31" s="1124"/>
      <c r="AT31" s="1124"/>
      <c r="AU31" s="1125"/>
    </row>
    <row r="32" spans="1:47" ht="33" customHeight="1">
      <c r="A32" s="1037">
        <f t="shared" si="4"/>
        <v>22</v>
      </c>
      <c r="B32" s="1043" t="str">
        <f>IF(基本情報入力シート!C75="","",基本情報入力シート!C75)</f>
        <v/>
      </c>
      <c r="C32" s="1048"/>
      <c r="D32" s="1048"/>
      <c r="E32" s="1048"/>
      <c r="F32" s="1048"/>
      <c r="G32" s="1048"/>
      <c r="H32" s="1048"/>
      <c r="I32" s="1048"/>
      <c r="J32" s="1048"/>
      <c r="K32" s="1056"/>
      <c r="L32" s="1037" t="str">
        <f>IF(基本情報入力シート!M75="","",基本情報入力シート!M75)</f>
        <v/>
      </c>
      <c r="M32" s="1037" t="str">
        <f>IF(基本情報入力シート!R75="","",基本情報入力シート!R75)</f>
        <v/>
      </c>
      <c r="N32" s="1037" t="str">
        <f>IF(基本情報入力シート!W75="","",基本情報入力シート!W75)</f>
        <v/>
      </c>
      <c r="O32" s="1037" t="str">
        <f>IF(基本情報入力シート!X75="","",基本情報入力シート!X75)</f>
        <v/>
      </c>
      <c r="P32" s="1073" t="str">
        <f>IF(基本情報入力シート!Y75="","",基本情報入力シート!Y75)</f>
        <v/>
      </c>
      <c r="Q32" s="983" t="str">
        <f>IF(基本情報入力シート!Z75="","",基本情報入力シート!Z75)</f>
        <v/>
      </c>
      <c r="R32" s="1082" t="str">
        <f>IF(基本情報入力シート!AA75="","",基本情報入力シート!AA75)</f>
        <v/>
      </c>
      <c r="S32" s="1086"/>
      <c r="T32" s="1090"/>
      <c r="U32" s="1094" t="str">
        <f>IFERROR(VLOOKUP(P32,'【参考】数式用'!$A$5:$I$28,MATCH(T32,'【参考】数式用'!$H$4:$I$4,0)+7,0),"")</f>
        <v/>
      </c>
      <c r="V32" s="1098"/>
      <c r="W32" s="183" t="s">
        <v>171</v>
      </c>
      <c r="X32" s="1105"/>
      <c r="Y32" s="280" t="s">
        <v>31</v>
      </c>
      <c r="Z32" s="1105"/>
      <c r="AA32" s="280" t="s">
        <v>164</v>
      </c>
      <c r="AB32" s="1105"/>
      <c r="AC32" s="280" t="s">
        <v>31</v>
      </c>
      <c r="AD32" s="1105"/>
      <c r="AE32" s="280" t="s">
        <v>39</v>
      </c>
      <c r="AF32" s="1109" t="s">
        <v>68</v>
      </c>
      <c r="AG32" s="1112" t="str">
        <f t="shared" si="0"/>
        <v/>
      </c>
      <c r="AH32" s="1111" t="s">
        <v>8</v>
      </c>
      <c r="AI32" s="1118" t="str">
        <f t="shared" si="1"/>
        <v/>
      </c>
      <c r="AJ32" s="10"/>
      <c r="AK32" s="1122" t="str">
        <f t="shared" si="2"/>
        <v>○</v>
      </c>
      <c r="AL32" s="1123" t="str">
        <f t="shared" si="3"/>
        <v/>
      </c>
      <c r="AM32" s="1124"/>
      <c r="AN32" s="1124"/>
      <c r="AO32" s="1124"/>
      <c r="AP32" s="1124"/>
      <c r="AQ32" s="1124"/>
      <c r="AR32" s="1124"/>
      <c r="AS32" s="1124"/>
      <c r="AT32" s="1124"/>
      <c r="AU32" s="1125"/>
    </row>
    <row r="33" spans="1:47" ht="33" customHeight="1">
      <c r="A33" s="1037">
        <f t="shared" si="4"/>
        <v>23</v>
      </c>
      <c r="B33" s="1043" t="str">
        <f>IF(基本情報入力シート!C76="","",基本情報入力シート!C76)</f>
        <v/>
      </c>
      <c r="C33" s="1048"/>
      <c r="D33" s="1048"/>
      <c r="E33" s="1048"/>
      <c r="F33" s="1048"/>
      <c r="G33" s="1048"/>
      <c r="H33" s="1048"/>
      <c r="I33" s="1048"/>
      <c r="J33" s="1048"/>
      <c r="K33" s="1056"/>
      <c r="L33" s="1037" t="str">
        <f>IF(基本情報入力シート!M76="","",基本情報入力シート!M76)</f>
        <v/>
      </c>
      <c r="M33" s="1037" t="str">
        <f>IF(基本情報入力シート!R76="","",基本情報入力シート!R76)</f>
        <v/>
      </c>
      <c r="N33" s="1037" t="str">
        <f>IF(基本情報入力シート!W76="","",基本情報入力シート!W76)</f>
        <v/>
      </c>
      <c r="O33" s="1037" t="str">
        <f>IF(基本情報入力シート!X76="","",基本情報入力シート!X76)</f>
        <v/>
      </c>
      <c r="P33" s="1073" t="str">
        <f>IF(基本情報入力シート!Y76="","",基本情報入力シート!Y76)</f>
        <v/>
      </c>
      <c r="Q33" s="983" t="str">
        <f>IF(基本情報入力シート!Z76="","",基本情報入力シート!Z76)</f>
        <v/>
      </c>
      <c r="R33" s="1082" t="str">
        <f>IF(基本情報入力シート!AA76="","",基本情報入力シート!AA76)</f>
        <v/>
      </c>
      <c r="S33" s="1086"/>
      <c r="T33" s="1090"/>
      <c r="U33" s="1094" t="str">
        <f>IFERROR(VLOOKUP(P33,'【参考】数式用'!$A$5:$I$28,MATCH(T33,'【参考】数式用'!$H$4:$I$4,0)+7,0),"")</f>
        <v/>
      </c>
      <c r="V33" s="1098"/>
      <c r="W33" s="183" t="s">
        <v>171</v>
      </c>
      <c r="X33" s="1105"/>
      <c r="Y33" s="280" t="s">
        <v>31</v>
      </c>
      <c r="Z33" s="1105"/>
      <c r="AA33" s="280" t="s">
        <v>164</v>
      </c>
      <c r="AB33" s="1105"/>
      <c r="AC33" s="280" t="s">
        <v>31</v>
      </c>
      <c r="AD33" s="1105"/>
      <c r="AE33" s="280" t="s">
        <v>39</v>
      </c>
      <c r="AF33" s="1109" t="s">
        <v>68</v>
      </c>
      <c r="AG33" s="1112" t="str">
        <f t="shared" si="0"/>
        <v/>
      </c>
      <c r="AH33" s="1111" t="s">
        <v>8</v>
      </c>
      <c r="AI33" s="1118" t="str">
        <f t="shared" si="1"/>
        <v/>
      </c>
      <c r="AJ33" s="10"/>
      <c r="AK33" s="1122" t="str">
        <f t="shared" si="2"/>
        <v>○</v>
      </c>
      <c r="AL33" s="1123" t="str">
        <f t="shared" si="3"/>
        <v/>
      </c>
      <c r="AM33" s="1124"/>
      <c r="AN33" s="1124"/>
      <c r="AO33" s="1124"/>
      <c r="AP33" s="1124"/>
      <c r="AQ33" s="1124"/>
      <c r="AR33" s="1124"/>
      <c r="AS33" s="1124"/>
      <c r="AT33" s="1124"/>
      <c r="AU33" s="1125"/>
    </row>
    <row r="34" spans="1:47" ht="33" customHeight="1">
      <c r="A34" s="1037">
        <f t="shared" si="4"/>
        <v>24</v>
      </c>
      <c r="B34" s="1043" t="str">
        <f>IF(基本情報入力シート!C77="","",基本情報入力シート!C77)</f>
        <v/>
      </c>
      <c r="C34" s="1048"/>
      <c r="D34" s="1048"/>
      <c r="E34" s="1048"/>
      <c r="F34" s="1048"/>
      <c r="G34" s="1048"/>
      <c r="H34" s="1048"/>
      <c r="I34" s="1048"/>
      <c r="J34" s="1048"/>
      <c r="K34" s="1056"/>
      <c r="L34" s="1037" t="str">
        <f>IF(基本情報入力シート!M77="","",基本情報入力シート!M77)</f>
        <v/>
      </c>
      <c r="M34" s="1037" t="str">
        <f>IF(基本情報入力シート!R77="","",基本情報入力シート!R77)</f>
        <v/>
      </c>
      <c r="N34" s="1037" t="str">
        <f>IF(基本情報入力シート!W77="","",基本情報入力シート!W77)</f>
        <v/>
      </c>
      <c r="O34" s="1037" t="str">
        <f>IF(基本情報入力シート!X77="","",基本情報入力シート!X77)</f>
        <v/>
      </c>
      <c r="P34" s="1073" t="str">
        <f>IF(基本情報入力シート!Y77="","",基本情報入力シート!Y77)</f>
        <v/>
      </c>
      <c r="Q34" s="983" t="str">
        <f>IF(基本情報入力シート!Z77="","",基本情報入力シート!Z77)</f>
        <v/>
      </c>
      <c r="R34" s="1082" t="str">
        <f>IF(基本情報入力シート!AA77="","",基本情報入力シート!AA77)</f>
        <v/>
      </c>
      <c r="S34" s="1086"/>
      <c r="T34" s="1090"/>
      <c r="U34" s="1094" t="str">
        <f>IFERROR(VLOOKUP(P34,'【参考】数式用'!$A$5:$I$28,MATCH(T34,'【参考】数式用'!$H$4:$I$4,0)+7,0),"")</f>
        <v/>
      </c>
      <c r="V34" s="1098"/>
      <c r="W34" s="183" t="s">
        <v>171</v>
      </c>
      <c r="X34" s="1105"/>
      <c r="Y34" s="280" t="s">
        <v>31</v>
      </c>
      <c r="Z34" s="1105"/>
      <c r="AA34" s="280" t="s">
        <v>164</v>
      </c>
      <c r="AB34" s="1105"/>
      <c r="AC34" s="280" t="s">
        <v>31</v>
      </c>
      <c r="AD34" s="1105"/>
      <c r="AE34" s="280" t="s">
        <v>39</v>
      </c>
      <c r="AF34" s="1109" t="s">
        <v>68</v>
      </c>
      <c r="AG34" s="1112" t="str">
        <f t="shared" si="0"/>
        <v/>
      </c>
      <c r="AH34" s="1111" t="s">
        <v>8</v>
      </c>
      <c r="AI34" s="1118" t="str">
        <f t="shared" si="1"/>
        <v/>
      </c>
      <c r="AJ34" s="10"/>
      <c r="AK34" s="1122" t="str">
        <f t="shared" si="2"/>
        <v>○</v>
      </c>
      <c r="AL34" s="1123" t="str">
        <f t="shared" si="3"/>
        <v/>
      </c>
      <c r="AM34" s="1124"/>
      <c r="AN34" s="1124"/>
      <c r="AO34" s="1124"/>
      <c r="AP34" s="1124"/>
      <c r="AQ34" s="1124"/>
      <c r="AR34" s="1124"/>
      <c r="AS34" s="1124"/>
      <c r="AT34" s="1124"/>
      <c r="AU34" s="1125"/>
    </row>
    <row r="35" spans="1:47" ht="33" customHeight="1">
      <c r="A35" s="1037">
        <f t="shared" si="4"/>
        <v>25</v>
      </c>
      <c r="B35" s="1043" t="str">
        <f>IF(基本情報入力シート!C78="","",基本情報入力シート!C78)</f>
        <v/>
      </c>
      <c r="C35" s="1048"/>
      <c r="D35" s="1048"/>
      <c r="E35" s="1048"/>
      <c r="F35" s="1048"/>
      <c r="G35" s="1048"/>
      <c r="H35" s="1048"/>
      <c r="I35" s="1048"/>
      <c r="J35" s="1048"/>
      <c r="K35" s="1056"/>
      <c r="L35" s="1037" t="str">
        <f>IF(基本情報入力シート!M78="","",基本情報入力シート!M78)</f>
        <v/>
      </c>
      <c r="M35" s="1037" t="str">
        <f>IF(基本情報入力シート!R78="","",基本情報入力シート!R78)</f>
        <v/>
      </c>
      <c r="N35" s="1037" t="str">
        <f>IF(基本情報入力シート!W78="","",基本情報入力シート!W78)</f>
        <v/>
      </c>
      <c r="O35" s="1037" t="str">
        <f>IF(基本情報入力シート!X78="","",基本情報入力シート!X78)</f>
        <v/>
      </c>
      <c r="P35" s="1073" t="str">
        <f>IF(基本情報入力シート!Y78="","",基本情報入力シート!Y78)</f>
        <v/>
      </c>
      <c r="Q35" s="983" t="str">
        <f>IF(基本情報入力シート!Z78="","",基本情報入力シート!Z78)</f>
        <v/>
      </c>
      <c r="R35" s="1082" t="str">
        <f>IF(基本情報入力シート!AA78="","",基本情報入力シート!AA78)</f>
        <v/>
      </c>
      <c r="S35" s="1086"/>
      <c r="T35" s="1090"/>
      <c r="U35" s="1094" t="str">
        <f>IFERROR(VLOOKUP(P35,'【参考】数式用'!$A$5:$I$28,MATCH(T35,'【参考】数式用'!$H$4:$I$4,0)+7,0),"")</f>
        <v/>
      </c>
      <c r="V35" s="1098"/>
      <c r="W35" s="183" t="s">
        <v>171</v>
      </c>
      <c r="X35" s="1105"/>
      <c r="Y35" s="280" t="s">
        <v>31</v>
      </c>
      <c r="Z35" s="1105"/>
      <c r="AA35" s="280" t="s">
        <v>164</v>
      </c>
      <c r="AB35" s="1105"/>
      <c r="AC35" s="280" t="s">
        <v>31</v>
      </c>
      <c r="AD35" s="1105"/>
      <c r="AE35" s="280" t="s">
        <v>39</v>
      </c>
      <c r="AF35" s="1109" t="s">
        <v>68</v>
      </c>
      <c r="AG35" s="1112" t="str">
        <f t="shared" si="0"/>
        <v/>
      </c>
      <c r="AH35" s="1111" t="s">
        <v>8</v>
      </c>
      <c r="AI35" s="1118" t="str">
        <f t="shared" si="1"/>
        <v/>
      </c>
      <c r="AJ35" s="10"/>
      <c r="AK35" s="1122" t="str">
        <f t="shared" si="2"/>
        <v>○</v>
      </c>
      <c r="AL35" s="1123" t="str">
        <f t="shared" si="3"/>
        <v/>
      </c>
      <c r="AM35" s="1124"/>
      <c r="AN35" s="1124"/>
      <c r="AO35" s="1124"/>
      <c r="AP35" s="1124"/>
      <c r="AQ35" s="1124"/>
      <c r="AR35" s="1124"/>
      <c r="AS35" s="1124"/>
      <c r="AT35" s="1124"/>
      <c r="AU35" s="1125"/>
    </row>
    <row r="36" spans="1:47" ht="33" customHeight="1">
      <c r="A36" s="1037">
        <f t="shared" si="4"/>
        <v>26</v>
      </c>
      <c r="B36" s="1043" t="str">
        <f>IF(基本情報入力シート!C79="","",基本情報入力シート!C79)</f>
        <v/>
      </c>
      <c r="C36" s="1048"/>
      <c r="D36" s="1048"/>
      <c r="E36" s="1048"/>
      <c r="F36" s="1048"/>
      <c r="G36" s="1048"/>
      <c r="H36" s="1048"/>
      <c r="I36" s="1048"/>
      <c r="J36" s="1048"/>
      <c r="K36" s="1056"/>
      <c r="L36" s="1037" t="str">
        <f>IF(基本情報入力シート!M79="","",基本情報入力シート!M79)</f>
        <v/>
      </c>
      <c r="M36" s="1037" t="str">
        <f>IF(基本情報入力シート!R79="","",基本情報入力シート!R79)</f>
        <v/>
      </c>
      <c r="N36" s="1037" t="str">
        <f>IF(基本情報入力シート!W79="","",基本情報入力シート!W79)</f>
        <v/>
      </c>
      <c r="O36" s="1037" t="str">
        <f>IF(基本情報入力シート!X79="","",基本情報入力シート!X79)</f>
        <v/>
      </c>
      <c r="P36" s="1073" t="str">
        <f>IF(基本情報入力シート!Y79="","",基本情報入力シート!Y79)</f>
        <v/>
      </c>
      <c r="Q36" s="983" t="str">
        <f>IF(基本情報入力シート!Z79="","",基本情報入力シート!Z79)</f>
        <v/>
      </c>
      <c r="R36" s="1082" t="str">
        <f>IF(基本情報入力シート!AA79="","",基本情報入力シート!AA79)</f>
        <v/>
      </c>
      <c r="S36" s="1086"/>
      <c r="T36" s="1090"/>
      <c r="U36" s="1094" t="str">
        <f>IFERROR(VLOOKUP(P36,'【参考】数式用'!$A$5:$I$28,MATCH(T36,'【参考】数式用'!$H$4:$I$4,0)+7,0),"")</f>
        <v/>
      </c>
      <c r="V36" s="1098"/>
      <c r="W36" s="183" t="s">
        <v>171</v>
      </c>
      <c r="X36" s="1105"/>
      <c r="Y36" s="280" t="s">
        <v>31</v>
      </c>
      <c r="Z36" s="1105"/>
      <c r="AA36" s="280" t="s">
        <v>164</v>
      </c>
      <c r="AB36" s="1105"/>
      <c r="AC36" s="280" t="s">
        <v>31</v>
      </c>
      <c r="AD36" s="1105"/>
      <c r="AE36" s="280" t="s">
        <v>39</v>
      </c>
      <c r="AF36" s="1109" t="s">
        <v>68</v>
      </c>
      <c r="AG36" s="1112" t="str">
        <f t="shared" si="0"/>
        <v/>
      </c>
      <c r="AH36" s="1111" t="s">
        <v>8</v>
      </c>
      <c r="AI36" s="1118" t="str">
        <f t="shared" si="1"/>
        <v/>
      </c>
      <c r="AJ36" s="10"/>
      <c r="AK36" s="1122" t="str">
        <f t="shared" si="2"/>
        <v>○</v>
      </c>
      <c r="AL36" s="1123" t="str">
        <f t="shared" si="3"/>
        <v/>
      </c>
      <c r="AM36" s="1124"/>
      <c r="AN36" s="1124"/>
      <c r="AO36" s="1124"/>
      <c r="AP36" s="1124"/>
      <c r="AQ36" s="1124"/>
      <c r="AR36" s="1124"/>
      <c r="AS36" s="1124"/>
      <c r="AT36" s="1124"/>
      <c r="AU36" s="1125"/>
    </row>
    <row r="37" spans="1:47" ht="33" customHeight="1">
      <c r="A37" s="1037">
        <f t="shared" si="4"/>
        <v>27</v>
      </c>
      <c r="B37" s="1043" t="str">
        <f>IF(基本情報入力シート!C80="","",基本情報入力シート!C80)</f>
        <v/>
      </c>
      <c r="C37" s="1048"/>
      <c r="D37" s="1048"/>
      <c r="E37" s="1048"/>
      <c r="F37" s="1048"/>
      <c r="G37" s="1048"/>
      <c r="H37" s="1048"/>
      <c r="I37" s="1048"/>
      <c r="J37" s="1048"/>
      <c r="K37" s="1056"/>
      <c r="L37" s="1037" t="str">
        <f>IF(基本情報入力シート!M80="","",基本情報入力シート!M80)</f>
        <v/>
      </c>
      <c r="M37" s="1037" t="str">
        <f>IF(基本情報入力シート!R80="","",基本情報入力シート!R80)</f>
        <v/>
      </c>
      <c r="N37" s="1037" t="str">
        <f>IF(基本情報入力シート!W80="","",基本情報入力シート!W80)</f>
        <v/>
      </c>
      <c r="O37" s="1037" t="str">
        <f>IF(基本情報入力シート!X80="","",基本情報入力シート!X80)</f>
        <v/>
      </c>
      <c r="P37" s="1073" t="str">
        <f>IF(基本情報入力シート!Y80="","",基本情報入力シート!Y80)</f>
        <v/>
      </c>
      <c r="Q37" s="983" t="str">
        <f>IF(基本情報入力シート!Z80="","",基本情報入力シート!Z80)</f>
        <v/>
      </c>
      <c r="R37" s="1082" t="str">
        <f>IF(基本情報入力シート!AA80="","",基本情報入力シート!AA80)</f>
        <v/>
      </c>
      <c r="S37" s="1086"/>
      <c r="T37" s="1090"/>
      <c r="U37" s="1094" t="str">
        <f>IFERROR(VLOOKUP(P37,'【参考】数式用'!$A$5:$I$28,MATCH(T37,'【参考】数式用'!$H$4:$I$4,0)+7,0),"")</f>
        <v/>
      </c>
      <c r="V37" s="1098"/>
      <c r="W37" s="183" t="s">
        <v>171</v>
      </c>
      <c r="X37" s="1105"/>
      <c r="Y37" s="280" t="s">
        <v>31</v>
      </c>
      <c r="Z37" s="1105"/>
      <c r="AA37" s="280" t="s">
        <v>164</v>
      </c>
      <c r="AB37" s="1105"/>
      <c r="AC37" s="280" t="s">
        <v>31</v>
      </c>
      <c r="AD37" s="1105"/>
      <c r="AE37" s="280" t="s">
        <v>39</v>
      </c>
      <c r="AF37" s="1109" t="s">
        <v>68</v>
      </c>
      <c r="AG37" s="1112" t="str">
        <f t="shared" si="0"/>
        <v/>
      </c>
      <c r="AH37" s="1111" t="s">
        <v>8</v>
      </c>
      <c r="AI37" s="1118" t="str">
        <f t="shared" si="1"/>
        <v/>
      </c>
      <c r="AJ37" s="10"/>
      <c r="AK37" s="1122" t="str">
        <f t="shared" si="2"/>
        <v>○</v>
      </c>
      <c r="AL37" s="1123" t="str">
        <f t="shared" si="3"/>
        <v/>
      </c>
      <c r="AM37" s="1124"/>
      <c r="AN37" s="1124"/>
      <c r="AO37" s="1124"/>
      <c r="AP37" s="1124"/>
      <c r="AQ37" s="1124"/>
      <c r="AR37" s="1124"/>
      <c r="AS37" s="1124"/>
      <c r="AT37" s="1124"/>
      <c r="AU37" s="1125"/>
    </row>
    <row r="38" spans="1:47" ht="33" customHeight="1">
      <c r="A38" s="1037">
        <f t="shared" si="4"/>
        <v>28</v>
      </c>
      <c r="B38" s="1043" t="str">
        <f>IF(基本情報入力シート!C81="","",基本情報入力シート!C81)</f>
        <v/>
      </c>
      <c r="C38" s="1048"/>
      <c r="D38" s="1048"/>
      <c r="E38" s="1048"/>
      <c r="F38" s="1048"/>
      <c r="G38" s="1048"/>
      <c r="H38" s="1048"/>
      <c r="I38" s="1048"/>
      <c r="J38" s="1048"/>
      <c r="K38" s="1056"/>
      <c r="L38" s="1037" t="str">
        <f>IF(基本情報入力シート!M81="","",基本情報入力シート!M81)</f>
        <v/>
      </c>
      <c r="M38" s="1037" t="str">
        <f>IF(基本情報入力シート!R81="","",基本情報入力シート!R81)</f>
        <v/>
      </c>
      <c r="N38" s="1037" t="str">
        <f>IF(基本情報入力シート!W81="","",基本情報入力シート!W81)</f>
        <v/>
      </c>
      <c r="O38" s="1037" t="str">
        <f>IF(基本情報入力シート!X81="","",基本情報入力シート!X81)</f>
        <v/>
      </c>
      <c r="P38" s="1073" t="str">
        <f>IF(基本情報入力シート!Y81="","",基本情報入力シート!Y81)</f>
        <v/>
      </c>
      <c r="Q38" s="983" t="str">
        <f>IF(基本情報入力シート!Z81="","",基本情報入力シート!Z81)</f>
        <v/>
      </c>
      <c r="R38" s="1082" t="str">
        <f>IF(基本情報入力シート!AA81="","",基本情報入力シート!AA81)</f>
        <v/>
      </c>
      <c r="S38" s="1086"/>
      <c r="T38" s="1090"/>
      <c r="U38" s="1094" t="str">
        <f>IFERROR(VLOOKUP(P38,'【参考】数式用'!$A$5:$I$28,MATCH(T38,'【参考】数式用'!$H$4:$I$4,0)+7,0),"")</f>
        <v/>
      </c>
      <c r="V38" s="1098"/>
      <c r="W38" s="183" t="s">
        <v>171</v>
      </c>
      <c r="X38" s="1105"/>
      <c r="Y38" s="280" t="s">
        <v>31</v>
      </c>
      <c r="Z38" s="1105"/>
      <c r="AA38" s="280" t="s">
        <v>164</v>
      </c>
      <c r="AB38" s="1105"/>
      <c r="AC38" s="280" t="s">
        <v>31</v>
      </c>
      <c r="AD38" s="1105"/>
      <c r="AE38" s="280" t="s">
        <v>39</v>
      </c>
      <c r="AF38" s="1109" t="s">
        <v>68</v>
      </c>
      <c r="AG38" s="1112" t="str">
        <f t="shared" si="0"/>
        <v/>
      </c>
      <c r="AH38" s="1111" t="s">
        <v>8</v>
      </c>
      <c r="AI38" s="1118" t="str">
        <f t="shared" si="1"/>
        <v/>
      </c>
      <c r="AJ38" s="10"/>
      <c r="AK38" s="1122" t="str">
        <f t="shared" si="2"/>
        <v>○</v>
      </c>
      <c r="AL38" s="1123" t="str">
        <f t="shared" si="3"/>
        <v/>
      </c>
      <c r="AM38" s="1124"/>
      <c r="AN38" s="1124"/>
      <c r="AO38" s="1124"/>
      <c r="AP38" s="1124"/>
      <c r="AQ38" s="1124"/>
      <c r="AR38" s="1124"/>
      <c r="AS38" s="1124"/>
      <c r="AT38" s="1124"/>
      <c r="AU38" s="1125"/>
    </row>
    <row r="39" spans="1:47" ht="33" customHeight="1">
      <c r="A39" s="1037">
        <f t="shared" si="4"/>
        <v>29</v>
      </c>
      <c r="B39" s="1043" t="str">
        <f>IF(基本情報入力シート!C82="","",基本情報入力シート!C82)</f>
        <v/>
      </c>
      <c r="C39" s="1048"/>
      <c r="D39" s="1048"/>
      <c r="E39" s="1048"/>
      <c r="F39" s="1048"/>
      <c r="G39" s="1048"/>
      <c r="H39" s="1048"/>
      <c r="I39" s="1048"/>
      <c r="J39" s="1048"/>
      <c r="K39" s="1056"/>
      <c r="L39" s="1037" t="str">
        <f>IF(基本情報入力シート!M82="","",基本情報入力シート!M82)</f>
        <v/>
      </c>
      <c r="M39" s="1037" t="str">
        <f>IF(基本情報入力シート!R82="","",基本情報入力シート!R82)</f>
        <v/>
      </c>
      <c r="N39" s="1037" t="str">
        <f>IF(基本情報入力シート!W82="","",基本情報入力シート!W82)</f>
        <v/>
      </c>
      <c r="O39" s="1037" t="str">
        <f>IF(基本情報入力シート!X82="","",基本情報入力シート!X82)</f>
        <v/>
      </c>
      <c r="P39" s="1073" t="str">
        <f>IF(基本情報入力シート!Y82="","",基本情報入力シート!Y82)</f>
        <v/>
      </c>
      <c r="Q39" s="983" t="str">
        <f>IF(基本情報入力シート!Z82="","",基本情報入力シート!Z82)</f>
        <v/>
      </c>
      <c r="R39" s="1082" t="str">
        <f>IF(基本情報入力シート!AA82="","",基本情報入力シート!AA82)</f>
        <v/>
      </c>
      <c r="S39" s="1086"/>
      <c r="T39" s="1090"/>
      <c r="U39" s="1094" t="str">
        <f>IFERROR(VLOOKUP(P39,'【参考】数式用'!$A$5:$I$28,MATCH(T39,'【参考】数式用'!$H$4:$I$4,0)+7,0),"")</f>
        <v/>
      </c>
      <c r="V39" s="1098"/>
      <c r="W39" s="183" t="s">
        <v>171</v>
      </c>
      <c r="X39" s="1105"/>
      <c r="Y39" s="280" t="s">
        <v>31</v>
      </c>
      <c r="Z39" s="1105"/>
      <c r="AA39" s="280" t="s">
        <v>164</v>
      </c>
      <c r="AB39" s="1105"/>
      <c r="AC39" s="280" t="s">
        <v>31</v>
      </c>
      <c r="AD39" s="1105"/>
      <c r="AE39" s="280" t="s">
        <v>39</v>
      </c>
      <c r="AF39" s="1109" t="s">
        <v>68</v>
      </c>
      <c r="AG39" s="1112" t="str">
        <f t="shared" si="0"/>
        <v/>
      </c>
      <c r="AH39" s="1111" t="s">
        <v>8</v>
      </c>
      <c r="AI39" s="1118" t="str">
        <f t="shared" si="1"/>
        <v/>
      </c>
      <c r="AJ39" s="10"/>
      <c r="AK39" s="1122" t="str">
        <f t="shared" si="2"/>
        <v>○</v>
      </c>
      <c r="AL39" s="1123" t="str">
        <f t="shared" si="3"/>
        <v/>
      </c>
      <c r="AM39" s="1124"/>
      <c r="AN39" s="1124"/>
      <c r="AO39" s="1124"/>
      <c r="AP39" s="1124"/>
      <c r="AQ39" s="1124"/>
      <c r="AR39" s="1124"/>
      <c r="AS39" s="1124"/>
      <c r="AT39" s="1124"/>
      <c r="AU39" s="1125"/>
    </row>
    <row r="40" spans="1:47" ht="33" customHeight="1">
      <c r="A40" s="1037">
        <f t="shared" si="4"/>
        <v>30</v>
      </c>
      <c r="B40" s="1043" t="str">
        <f>IF(基本情報入力シート!C83="","",基本情報入力シート!C83)</f>
        <v/>
      </c>
      <c r="C40" s="1048"/>
      <c r="D40" s="1048"/>
      <c r="E40" s="1048"/>
      <c r="F40" s="1048"/>
      <c r="G40" s="1048"/>
      <c r="H40" s="1048"/>
      <c r="I40" s="1048"/>
      <c r="J40" s="1048"/>
      <c r="K40" s="1056"/>
      <c r="L40" s="1037" t="str">
        <f>IF(基本情報入力シート!M83="","",基本情報入力シート!M83)</f>
        <v/>
      </c>
      <c r="M40" s="1037" t="str">
        <f>IF(基本情報入力シート!R83="","",基本情報入力シート!R83)</f>
        <v/>
      </c>
      <c r="N40" s="1037" t="str">
        <f>IF(基本情報入力シート!W83="","",基本情報入力シート!W83)</f>
        <v/>
      </c>
      <c r="O40" s="1037" t="str">
        <f>IF(基本情報入力シート!X83="","",基本情報入力シート!X83)</f>
        <v/>
      </c>
      <c r="P40" s="1073" t="str">
        <f>IF(基本情報入力シート!Y83="","",基本情報入力シート!Y83)</f>
        <v/>
      </c>
      <c r="Q40" s="983" t="str">
        <f>IF(基本情報入力シート!Z83="","",基本情報入力シート!Z83)</f>
        <v/>
      </c>
      <c r="R40" s="1082" t="str">
        <f>IF(基本情報入力シート!AA83="","",基本情報入力シート!AA83)</f>
        <v/>
      </c>
      <c r="S40" s="1086"/>
      <c r="T40" s="1090"/>
      <c r="U40" s="1094" t="str">
        <f>IFERROR(VLOOKUP(P40,'【参考】数式用'!$A$5:$I$28,MATCH(T40,'【参考】数式用'!$H$4:$I$4,0)+7,0),"")</f>
        <v/>
      </c>
      <c r="V40" s="1098"/>
      <c r="W40" s="183" t="s">
        <v>171</v>
      </c>
      <c r="X40" s="1105"/>
      <c r="Y40" s="280" t="s">
        <v>31</v>
      </c>
      <c r="Z40" s="1105"/>
      <c r="AA40" s="280" t="s">
        <v>164</v>
      </c>
      <c r="AB40" s="1105"/>
      <c r="AC40" s="280" t="s">
        <v>31</v>
      </c>
      <c r="AD40" s="1105"/>
      <c r="AE40" s="280" t="s">
        <v>39</v>
      </c>
      <c r="AF40" s="1109" t="s">
        <v>68</v>
      </c>
      <c r="AG40" s="1112" t="str">
        <f t="shared" si="0"/>
        <v/>
      </c>
      <c r="AH40" s="1111" t="s">
        <v>8</v>
      </c>
      <c r="AI40" s="1118" t="str">
        <f t="shared" si="1"/>
        <v/>
      </c>
      <c r="AJ40" s="10"/>
      <c r="AK40" s="1122" t="str">
        <f t="shared" si="2"/>
        <v>○</v>
      </c>
      <c r="AL40" s="1123" t="str">
        <f t="shared" si="3"/>
        <v/>
      </c>
      <c r="AM40" s="1124"/>
      <c r="AN40" s="1124"/>
      <c r="AO40" s="1124"/>
      <c r="AP40" s="1124"/>
      <c r="AQ40" s="1124"/>
      <c r="AR40" s="1124"/>
      <c r="AS40" s="1124"/>
      <c r="AT40" s="1124"/>
      <c r="AU40" s="1125"/>
    </row>
    <row r="41" spans="1:47" ht="33" customHeight="1">
      <c r="A41" s="1037">
        <f t="shared" si="4"/>
        <v>31</v>
      </c>
      <c r="B41" s="1043" t="str">
        <f>IF(基本情報入力シート!C84="","",基本情報入力シート!C84)</f>
        <v/>
      </c>
      <c r="C41" s="1048"/>
      <c r="D41" s="1048"/>
      <c r="E41" s="1048"/>
      <c r="F41" s="1048"/>
      <c r="G41" s="1048"/>
      <c r="H41" s="1048"/>
      <c r="I41" s="1048"/>
      <c r="J41" s="1048"/>
      <c r="K41" s="1056"/>
      <c r="L41" s="1037" t="str">
        <f>IF(基本情報入力シート!M84="","",基本情報入力シート!M84)</f>
        <v/>
      </c>
      <c r="M41" s="1037" t="str">
        <f>IF(基本情報入力シート!R84="","",基本情報入力シート!R84)</f>
        <v/>
      </c>
      <c r="N41" s="1037" t="str">
        <f>IF(基本情報入力シート!W84="","",基本情報入力シート!W84)</f>
        <v/>
      </c>
      <c r="O41" s="1037" t="str">
        <f>IF(基本情報入力シート!X84="","",基本情報入力シート!X84)</f>
        <v/>
      </c>
      <c r="P41" s="1073" t="str">
        <f>IF(基本情報入力シート!Y84="","",基本情報入力シート!Y84)</f>
        <v/>
      </c>
      <c r="Q41" s="983" t="str">
        <f>IF(基本情報入力シート!Z84="","",基本情報入力シート!Z84)</f>
        <v/>
      </c>
      <c r="R41" s="1082" t="str">
        <f>IF(基本情報入力シート!AA84="","",基本情報入力シート!AA84)</f>
        <v/>
      </c>
      <c r="S41" s="1086"/>
      <c r="T41" s="1090"/>
      <c r="U41" s="1094" t="str">
        <f>IFERROR(VLOOKUP(P41,'【参考】数式用'!$A$5:$I$28,MATCH(T41,'【参考】数式用'!$H$4:$I$4,0)+7,0),"")</f>
        <v/>
      </c>
      <c r="V41" s="1098"/>
      <c r="W41" s="183" t="s">
        <v>171</v>
      </c>
      <c r="X41" s="1105"/>
      <c r="Y41" s="280" t="s">
        <v>31</v>
      </c>
      <c r="Z41" s="1105"/>
      <c r="AA41" s="280" t="s">
        <v>164</v>
      </c>
      <c r="AB41" s="1105"/>
      <c r="AC41" s="280" t="s">
        <v>31</v>
      </c>
      <c r="AD41" s="1105"/>
      <c r="AE41" s="280" t="s">
        <v>39</v>
      </c>
      <c r="AF41" s="1109" t="s">
        <v>68</v>
      </c>
      <c r="AG41" s="1112" t="str">
        <f t="shared" si="0"/>
        <v/>
      </c>
      <c r="AH41" s="1111" t="s">
        <v>8</v>
      </c>
      <c r="AI41" s="1118" t="str">
        <f t="shared" si="1"/>
        <v/>
      </c>
      <c r="AJ41" s="10"/>
      <c r="AK41" s="1122" t="str">
        <f t="shared" si="2"/>
        <v>○</v>
      </c>
      <c r="AL41" s="1123" t="str">
        <f t="shared" si="3"/>
        <v/>
      </c>
      <c r="AM41" s="1124"/>
      <c r="AN41" s="1124"/>
      <c r="AO41" s="1124"/>
      <c r="AP41" s="1124"/>
      <c r="AQ41" s="1124"/>
      <c r="AR41" s="1124"/>
      <c r="AS41" s="1124"/>
      <c r="AT41" s="1124"/>
      <c r="AU41" s="1125"/>
    </row>
    <row r="42" spans="1:47" ht="33" customHeight="1">
      <c r="A42" s="1037">
        <f t="shared" si="4"/>
        <v>32</v>
      </c>
      <c r="B42" s="1043" t="str">
        <f>IF(基本情報入力シート!C85="","",基本情報入力シート!C85)</f>
        <v/>
      </c>
      <c r="C42" s="1048"/>
      <c r="D42" s="1048"/>
      <c r="E42" s="1048"/>
      <c r="F42" s="1048"/>
      <c r="G42" s="1048"/>
      <c r="H42" s="1048"/>
      <c r="I42" s="1048"/>
      <c r="J42" s="1048"/>
      <c r="K42" s="1056"/>
      <c r="L42" s="1037" t="str">
        <f>IF(基本情報入力シート!M85="","",基本情報入力シート!M85)</f>
        <v/>
      </c>
      <c r="M42" s="1037" t="str">
        <f>IF(基本情報入力シート!R85="","",基本情報入力シート!R85)</f>
        <v/>
      </c>
      <c r="N42" s="1037" t="str">
        <f>IF(基本情報入力シート!W85="","",基本情報入力シート!W85)</f>
        <v/>
      </c>
      <c r="O42" s="1037" t="str">
        <f>IF(基本情報入力シート!X85="","",基本情報入力シート!X85)</f>
        <v/>
      </c>
      <c r="P42" s="1073" t="str">
        <f>IF(基本情報入力シート!Y85="","",基本情報入力シート!Y85)</f>
        <v/>
      </c>
      <c r="Q42" s="983" t="str">
        <f>IF(基本情報入力シート!Z85="","",基本情報入力シート!Z85)</f>
        <v/>
      </c>
      <c r="R42" s="1082" t="str">
        <f>IF(基本情報入力シート!AA85="","",基本情報入力シート!AA85)</f>
        <v/>
      </c>
      <c r="S42" s="1086"/>
      <c r="T42" s="1090"/>
      <c r="U42" s="1094" t="str">
        <f>IFERROR(VLOOKUP(P42,'【参考】数式用'!$A$5:$I$28,MATCH(T42,'【参考】数式用'!$H$4:$I$4,0)+7,0),"")</f>
        <v/>
      </c>
      <c r="V42" s="1098"/>
      <c r="W42" s="183" t="s">
        <v>171</v>
      </c>
      <c r="X42" s="1105"/>
      <c r="Y42" s="280" t="s">
        <v>31</v>
      </c>
      <c r="Z42" s="1105"/>
      <c r="AA42" s="280" t="s">
        <v>164</v>
      </c>
      <c r="AB42" s="1105"/>
      <c r="AC42" s="280" t="s">
        <v>31</v>
      </c>
      <c r="AD42" s="1105"/>
      <c r="AE42" s="280" t="s">
        <v>39</v>
      </c>
      <c r="AF42" s="1109" t="s">
        <v>68</v>
      </c>
      <c r="AG42" s="1112" t="str">
        <f t="shared" si="0"/>
        <v/>
      </c>
      <c r="AH42" s="1111" t="s">
        <v>8</v>
      </c>
      <c r="AI42" s="1118" t="str">
        <f t="shared" si="1"/>
        <v/>
      </c>
      <c r="AJ42" s="10"/>
      <c r="AK42" s="1122" t="str">
        <f t="shared" si="2"/>
        <v>○</v>
      </c>
      <c r="AL42" s="1123" t="str">
        <f t="shared" si="3"/>
        <v/>
      </c>
      <c r="AM42" s="1124"/>
      <c r="AN42" s="1124"/>
      <c r="AO42" s="1124"/>
      <c r="AP42" s="1124"/>
      <c r="AQ42" s="1124"/>
      <c r="AR42" s="1124"/>
      <c r="AS42" s="1124"/>
      <c r="AT42" s="1124"/>
      <c r="AU42" s="1125"/>
    </row>
    <row r="43" spans="1:47" ht="33" customHeight="1">
      <c r="A43" s="1037">
        <f t="shared" si="4"/>
        <v>33</v>
      </c>
      <c r="B43" s="1043" t="str">
        <f>IF(基本情報入力シート!C86="","",基本情報入力シート!C86)</f>
        <v/>
      </c>
      <c r="C43" s="1048"/>
      <c r="D43" s="1048"/>
      <c r="E43" s="1048"/>
      <c r="F43" s="1048"/>
      <c r="G43" s="1048"/>
      <c r="H43" s="1048"/>
      <c r="I43" s="1048"/>
      <c r="J43" s="1048"/>
      <c r="K43" s="1056"/>
      <c r="L43" s="1037" t="str">
        <f>IF(基本情報入力シート!M86="","",基本情報入力シート!M86)</f>
        <v/>
      </c>
      <c r="M43" s="1037" t="str">
        <f>IF(基本情報入力シート!R86="","",基本情報入力シート!R86)</f>
        <v/>
      </c>
      <c r="N43" s="1037" t="str">
        <f>IF(基本情報入力シート!W86="","",基本情報入力シート!W86)</f>
        <v/>
      </c>
      <c r="O43" s="1037" t="str">
        <f>IF(基本情報入力シート!X86="","",基本情報入力シート!X86)</f>
        <v/>
      </c>
      <c r="P43" s="1073" t="str">
        <f>IF(基本情報入力シート!Y86="","",基本情報入力シート!Y86)</f>
        <v/>
      </c>
      <c r="Q43" s="983" t="str">
        <f>IF(基本情報入力シート!Z86="","",基本情報入力シート!Z86)</f>
        <v/>
      </c>
      <c r="R43" s="1082" t="str">
        <f>IF(基本情報入力シート!AA86="","",基本情報入力シート!AA86)</f>
        <v/>
      </c>
      <c r="S43" s="1086"/>
      <c r="T43" s="1090"/>
      <c r="U43" s="1094" t="str">
        <f>IFERROR(VLOOKUP(P43,'【参考】数式用'!$A$5:$I$28,MATCH(T43,'【参考】数式用'!$H$4:$I$4,0)+7,0),"")</f>
        <v/>
      </c>
      <c r="V43" s="1098"/>
      <c r="W43" s="183" t="s">
        <v>171</v>
      </c>
      <c r="X43" s="1105"/>
      <c r="Y43" s="280" t="s">
        <v>31</v>
      </c>
      <c r="Z43" s="1105"/>
      <c r="AA43" s="280" t="s">
        <v>164</v>
      </c>
      <c r="AB43" s="1105"/>
      <c r="AC43" s="280" t="s">
        <v>31</v>
      </c>
      <c r="AD43" s="1105"/>
      <c r="AE43" s="280" t="s">
        <v>39</v>
      </c>
      <c r="AF43" s="1109" t="s">
        <v>68</v>
      </c>
      <c r="AG43" s="1112" t="str">
        <f t="shared" si="0"/>
        <v/>
      </c>
      <c r="AH43" s="1111" t="s">
        <v>8</v>
      </c>
      <c r="AI43" s="1118" t="str">
        <f t="shared" si="1"/>
        <v/>
      </c>
      <c r="AJ43" s="10"/>
      <c r="AK43" s="1122" t="str">
        <f t="shared" si="2"/>
        <v>○</v>
      </c>
      <c r="AL43" s="1123" t="str">
        <f t="shared" si="3"/>
        <v/>
      </c>
      <c r="AM43" s="1124"/>
      <c r="AN43" s="1124"/>
      <c r="AO43" s="1124"/>
      <c r="AP43" s="1124"/>
      <c r="AQ43" s="1124"/>
      <c r="AR43" s="1124"/>
      <c r="AS43" s="1124"/>
      <c r="AT43" s="1124"/>
      <c r="AU43" s="1125"/>
    </row>
    <row r="44" spans="1:47" ht="33" customHeight="1">
      <c r="A44" s="1037">
        <f t="shared" si="4"/>
        <v>34</v>
      </c>
      <c r="B44" s="1043" t="str">
        <f>IF(基本情報入力シート!C87="","",基本情報入力シート!C87)</f>
        <v/>
      </c>
      <c r="C44" s="1048"/>
      <c r="D44" s="1048"/>
      <c r="E44" s="1048"/>
      <c r="F44" s="1048"/>
      <c r="G44" s="1048"/>
      <c r="H44" s="1048"/>
      <c r="I44" s="1048"/>
      <c r="J44" s="1048"/>
      <c r="K44" s="1056"/>
      <c r="L44" s="1037" t="str">
        <f>IF(基本情報入力シート!M87="","",基本情報入力シート!M87)</f>
        <v/>
      </c>
      <c r="M44" s="1037" t="str">
        <f>IF(基本情報入力シート!R87="","",基本情報入力シート!R87)</f>
        <v/>
      </c>
      <c r="N44" s="1037" t="str">
        <f>IF(基本情報入力シート!W87="","",基本情報入力シート!W87)</f>
        <v/>
      </c>
      <c r="O44" s="1037" t="str">
        <f>IF(基本情報入力シート!X87="","",基本情報入力シート!X87)</f>
        <v/>
      </c>
      <c r="P44" s="1073" t="str">
        <f>IF(基本情報入力シート!Y87="","",基本情報入力シート!Y87)</f>
        <v/>
      </c>
      <c r="Q44" s="983" t="str">
        <f>IF(基本情報入力シート!Z87="","",基本情報入力シート!Z87)</f>
        <v/>
      </c>
      <c r="R44" s="1082" t="str">
        <f>IF(基本情報入力シート!AA87="","",基本情報入力シート!AA87)</f>
        <v/>
      </c>
      <c r="S44" s="1086"/>
      <c r="T44" s="1090"/>
      <c r="U44" s="1094" t="str">
        <f>IFERROR(VLOOKUP(P44,'【参考】数式用'!$A$5:$I$28,MATCH(T44,'【参考】数式用'!$H$4:$I$4,0)+7,0),"")</f>
        <v/>
      </c>
      <c r="V44" s="1098"/>
      <c r="W44" s="183" t="s">
        <v>171</v>
      </c>
      <c r="X44" s="1105"/>
      <c r="Y44" s="280" t="s">
        <v>31</v>
      </c>
      <c r="Z44" s="1105"/>
      <c r="AA44" s="280" t="s">
        <v>164</v>
      </c>
      <c r="AB44" s="1105"/>
      <c r="AC44" s="280" t="s">
        <v>31</v>
      </c>
      <c r="AD44" s="1105"/>
      <c r="AE44" s="280" t="s">
        <v>39</v>
      </c>
      <c r="AF44" s="1109" t="s">
        <v>68</v>
      </c>
      <c r="AG44" s="1112" t="str">
        <f t="shared" si="0"/>
        <v/>
      </c>
      <c r="AH44" s="1111" t="s">
        <v>8</v>
      </c>
      <c r="AI44" s="1118" t="str">
        <f t="shared" si="1"/>
        <v/>
      </c>
      <c r="AJ44" s="10"/>
      <c r="AK44" s="1122" t="str">
        <f t="shared" si="2"/>
        <v>○</v>
      </c>
      <c r="AL44" s="1123" t="str">
        <f t="shared" si="3"/>
        <v/>
      </c>
      <c r="AM44" s="1124"/>
      <c r="AN44" s="1124"/>
      <c r="AO44" s="1124"/>
      <c r="AP44" s="1124"/>
      <c r="AQ44" s="1124"/>
      <c r="AR44" s="1124"/>
      <c r="AS44" s="1124"/>
      <c r="AT44" s="1124"/>
      <c r="AU44" s="1125"/>
    </row>
    <row r="45" spans="1:47" ht="33" customHeight="1">
      <c r="A45" s="1037">
        <f t="shared" si="4"/>
        <v>35</v>
      </c>
      <c r="B45" s="1043" t="str">
        <f>IF(基本情報入力シート!C88="","",基本情報入力シート!C88)</f>
        <v/>
      </c>
      <c r="C45" s="1048"/>
      <c r="D45" s="1048"/>
      <c r="E45" s="1048"/>
      <c r="F45" s="1048"/>
      <c r="G45" s="1048"/>
      <c r="H45" s="1048"/>
      <c r="I45" s="1048"/>
      <c r="J45" s="1048"/>
      <c r="K45" s="1056"/>
      <c r="L45" s="1037" t="str">
        <f>IF(基本情報入力シート!M88="","",基本情報入力シート!M88)</f>
        <v/>
      </c>
      <c r="M45" s="1037" t="str">
        <f>IF(基本情報入力シート!R88="","",基本情報入力シート!R88)</f>
        <v/>
      </c>
      <c r="N45" s="1037" t="str">
        <f>IF(基本情報入力シート!W88="","",基本情報入力シート!W88)</f>
        <v/>
      </c>
      <c r="O45" s="1037" t="str">
        <f>IF(基本情報入力シート!X88="","",基本情報入力シート!X88)</f>
        <v/>
      </c>
      <c r="P45" s="1073" t="str">
        <f>IF(基本情報入力シート!Y88="","",基本情報入力シート!Y88)</f>
        <v/>
      </c>
      <c r="Q45" s="983" t="str">
        <f>IF(基本情報入力シート!Z88="","",基本情報入力シート!Z88)</f>
        <v/>
      </c>
      <c r="R45" s="1082" t="str">
        <f>IF(基本情報入力シート!AA88="","",基本情報入力シート!AA88)</f>
        <v/>
      </c>
      <c r="S45" s="1086"/>
      <c r="T45" s="1090"/>
      <c r="U45" s="1094" t="str">
        <f>IFERROR(VLOOKUP(P45,'【参考】数式用'!$A$5:$I$28,MATCH(T45,'【参考】数式用'!$H$4:$I$4,0)+7,0),"")</f>
        <v/>
      </c>
      <c r="V45" s="1098"/>
      <c r="W45" s="183" t="s">
        <v>171</v>
      </c>
      <c r="X45" s="1105"/>
      <c r="Y45" s="280" t="s">
        <v>31</v>
      </c>
      <c r="Z45" s="1105"/>
      <c r="AA45" s="280" t="s">
        <v>164</v>
      </c>
      <c r="AB45" s="1105"/>
      <c r="AC45" s="280" t="s">
        <v>31</v>
      </c>
      <c r="AD45" s="1105"/>
      <c r="AE45" s="280" t="s">
        <v>39</v>
      </c>
      <c r="AF45" s="1109" t="s">
        <v>68</v>
      </c>
      <c r="AG45" s="1112" t="str">
        <f t="shared" si="0"/>
        <v/>
      </c>
      <c r="AH45" s="1111" t="s">
        <v>8</v>
      </c>
      <c r="AI45" s="1118" t="str">
        <f t="shared" si="1"/>
        <v/>
      </c>
      <c r="AJ45" s="10"/>
      <c r="AK45" s="1122" t="str">
        <f t="shared" si="2"/>
        <v>○</v>
      </c>
      <c r="AL45" s="1123" t="str">
        <f t="shared" si="3"/>
        <v/>
      </c>
      <c r="AM45" s="1124"/>
      <c r="AN45" s="1124"/>
      <c r="AO45" s="1124"/>
      <c r="AP45" s="1124"/>
      <c r="AQ45" s="1124"/>
      <c r="AR45" s="1124"/>
      <c r="AS45" s="1124"/>
      <c r="AT45" s="1124"/>
      <c r="AU45" s="1125"/>
    </row>
    <row r="46" spans="1:47" ht="33" customHeight="1">
      <c r="A46" s="1037">
        <f t="shared" si="4"/>
        <v>36</v>
      </c>
      <c r="B46" s="1043" t="str">
        <f>IF(基本情報入力シート!C89="","",基本情報入力シート!C89)</f>
        <v/>
      </c>
      <c r="C46" s="1048"/>
      <c r="D46" s="1048"/>
      <c r="E46" s="1048"/>
      <c r="F46" s="1048"/>
      <c r="G46" s="1048"/>
      <c r="H46" s="1048"/>
      <c r="I46" s="1048"/>
      <c r="J46" s="1048"/>
      <c r="K46" s="1056"/>
      <c r="L46" s="1037" t="str">
        <f>IF(基本情報入力シート!M89="","",基本情報入力シート!M89)</f>
        <v/>
      </c>
      <c r="M46" s="1037" t="str">
        <f>IF(基本情報入力シート!R89="","",基本情報入力シート!R89)</f>
        <v/>
      </c>
      <c r="N46" s="1037" t="str">
        <f>IF(基本情報入力シート!W89="","",基本情報入力シート!W89)</f>
        <v/>
      </c>
      <c r="O46" s="1037" t="str">
        <f>IF(基本情報入力シート!X89="","",基本情報入力シート!X89)</f>
        <v/>
      </c>
      <c r="P46" s="1073" t="str">
        <f>IF(基本情報入力シート!Y89="","",基本情報入力シート!Y89)</f>
        <v/>
      </c>
      <c r="Q46" s="983" t="str">
        <f>IF(基本情報入力シート!Z89="","",基本情報入力シート!Z89)</f>
        <v/>
      </c>
      <c r="R46" s="1082" t="str">
        <f>IF(基本情報入力シート!AA89="","",基本情報入力シート!AA89)</f>
        <v/>
      </c>
      <c r="S46" s="1086"/>
      <c r="T46" s="1090"/>
      <c r="U46" s="1094" t="str">
        <f>IFERROR(VLOOKUP(P46,'【参考】数式用'!$A$5:$I$28,MATCH(T46,'【参考】数式用'!$H$4:$I$4,0)+7,0),"")</f>
        <v/>
      </c>
      <c r="V46" s="1098"/>
      <c r="W46" s="183" t="s">
        <v>171</v>
      </c>
      <c r="X46" s="1105"/>
      <c r="Y46" s="280" t="s">
        <v>31</v>
      </c>
      <c r="Z46" s="1105"/>
      <c r="AA46" s="280" t="s">
        <v>164</v>
      </c>
      <c r="AB46" s="1105"/>
      <c r="AC46" s="280" t="s">
        <v>31</v>
      </c>
      <c r="AD46" s="1105"/>
      <c r="AE46" s="280" t="s">
        <v>39</v>
      </c>
      <c r="AF46" s="1109" t="s">
        <v>68</v>
      </c>
      <c r="AG46" s="1112" t="str">
        <f t="shared" si="0"/>
        <v/>
      </c>
      <c r="AH46" s="1111" t="s">
        <v>8</v>
      </c>
      <c r="AI46" s="1118" t="str">
        <f t="shared" si="1"/>
        <v/>
      </c>
      <c r="AJ46" s="10"/>
      <c r="AK46" s="1122" t="str">
        <f t="shared" si="2"/>
        <v>○</v>
      </c>
      <c r="AL46" s="1123" t="str">
        <f t="shared" si="3"/>
        <v/>
      </c>
      <c r="AM46" s="1124"/>
      <c r="AN46" s="1124"/>
      <c r="AO46" s="1124"/>
      <c r="AP46" s="1124"/>
      <c r="AQ46" s="1124"/>
      <c r="AR46" s="1124"/>
      <c r="AS46" s="1124"/>
      <c r="AT46" s="1124"/>
      <c r="AU46" s="1125"/>
    </row>
    <row r="47" spans="1:47" ht="33" customHeight="1">
      <c r="A47" s="1037">
        <f t="shared" si="4"/>
        <v>37</v>
      </c>
      <c r="B47" s="1043" t="str">
        <f>IF(基本情報入力シート!C90="","",基本情報入力シート!C90)</f>
        <v/>
      </c>
      <c r="C47" s="1048"/>
      <c r="D47" s="1048"/>
      <c r="E47" s="1048"/>
      <c r="F47" s="1048"/>
      <c r="G47" s="1048"/>
      <c r="H47" s="1048"/>
      <c r="I47" s="1048"/>
      <c r="J47" s="1048"/>
      <c r="K47" s="1056"/>
      <c r="L47" s="1037" t="str">
        <f>IF(基本情報入力シート!M90="","",基本情報入力シート!M90)</f>
        <v/>
      </c>
      <c r="M47" s="1037" t="str">
        <f>IF(基本情報入力シート!R90="","",基本情報入力シート!R90)</f>
        <v/>
      </c>
      <c r="N47" s="1037" t="str">
        <f>IF(基本情報入力シート!W90="","",基本情報入力シート!W90)</f>
        <v/>
      </c>
      <c r="O47" s="1037" t="str">
        <f>IF(基本情報入力シート!X90="","",基本情報入力シート!X90)</f>
        <v/>
      </c>
      <c r="P47" s="1073" t="str">
        <f>IF(基本情報入力シート!Y90="","",基本情報入力シート!Y90)</f>
        <v/>
      </c>
      <c r="Q47" s="983" t="str">
        <f>IF(基本情報入力シート!Z90="","",基本情報入力シート!Z90)</f>
        <v/>
      </c>
      <c r="R47" s="1082" t="str">
        <f>IF(基本情報入力シート!AA90="","",基本情報入力シート!AA90)</f>
        <v/>
      </c>
      <c r="S47" s="1086"/>
      <c r="T47" s="1090"/>
      <c r="U47" s="1094" t="str">
        <f>IFERROR(VLOOKUP(P47,'【参考】数式用'!$A$5:$I$28,MATCH(T47,'【参考】数式用'!$H$4:$I$4,0)+7,0),"")</f>
        <v/>
      </c>
      <c r="V47" s="1098"/>
      <c r="W47" s="183" t="s">
        <v>171</v>
      </c>
      <c r="X47" s="1105"/>
      <c r="Y47" s="280" t="s">
        <v>31</v>
      </c>
      <c r="Z47" s="1105"/>
      <c r="AA47" s="280" t="s">
        <v>164</v>
      </c>
      <c r="AB47" s="1105"/>
      <c r="AC47" s="280" t="s">
        <v>31</v>
      </c>
      <c r="AD47" s="1105"/>
      <c r="AE47" s="280" t="s">
        <v>39</v>
      </c>
      <c r="AF47" s="1109" t="s">
        <v>68</v>
      </c>
      <c r="AG47" s="1112" t="str">
        <f t="shared" si="0"/>
        <v/>
      </c>
      <c r="AH47" s="1111" t="s">
        <v>8</v>
      </c>
      <c r="AI47" s="1118" t="str">
        <f t="shared" si="1"/>
        <v/>
      </c>
      <c r="AJ47" s="10"/>
      <c r="AK47" s="1122" t="str">
        <f t="shared" si="2"/>
        <v>○</v>
      </c>
      <c r="AL47" s="1123" t="str">
        <f t="shared" si="3"/>
        <v/>
      </c>
      <c r="AM47" s="1124"/>
      <c r="AN47" s="1124"/>
      <c r="AO47" s="1124"/>
      <c r="AP47" s="1124"/>
      <c r="AQ47" s="1124"/>
      <c r="AR47" s="1124"/>
      <c r="AS47" s="1124"/>
      <c r="AT47" s="1124"/>
      <c r="AU47" s="1125"/>
    </row>
    <row r="48" spans="1:47" ht="33" customHeight="1">
      <c r="A48" s="1037">
        <f t="shared" si="4"/>
        <v>38</v>
      </c>
      <c r="B48" s="1043" t="str">
        <f>IF(基本情報入力シート!C91="","",基本情報入力シート!C91)</f>
        <v/>
      </c>
      <c r="C48" s="1048"/>
      <c r="D48" s="1048"/>
      <c r="E48" s="1048"/>
      <c r="F48" s="1048"/>
      <c r="G48" s="1048"/>
      <c r="H48" s="1048"/>
      <c r="I48" s="1048"/>
      <c r="J48" s="1048"/>
      <c r="K48" s="1056"/>
      <c r="L48" s="1037" t="str">
        <f>IF(基本情報入力シート!M91="","",基本情報入力シート!M91)</f>
        <v/>
      </c>
      <c r="M48" s="1037" t="str">
        <f>IF(基本情報入力シート!R91="","",基本情報入力シート!R91)</f>
        <v/>
      </c>
      <c r="N48" s="1037" t="str">
        <f>IF(基本情報入力シート!W91="","",基本情報入力シート!W91)</f>
        <v/>
      </c>
      <c r="O48" s="1037" t="str">
        <f>IF(基本情報入力シート!X91="","",基本情報入力シート!X91)</f>
        <v/>
      </c>
      <c r="P48" s="1073" t="str">
        <f>IF(基本情報入力シート!Y91="","",基本情報入力シート!Y91)</f>
        <v/>
      </c>
      <c r="Q48" s="983" t="str">
        <f>IF(基本情報入力シート!Z91="","",基本情報入力シート!Z91)</f>
        <v/>
      </c>
      <c r="R48" s="1082" t="str">
        <f>IF(基本情報入力シート!AA91="","",基本情報入力シート!AA91)</f>
        <v/>
      </c>
      <c r="S48" s="1086"/>
      <c r="T48" s="1090"/>
      <c r="U48" s="1094" t="str">
        <f>IFERROR(VLOOKUP(P48,'【参考】数式用'!$A$5:$I$28,MATCH(T48,'【参考】数式用'!$H$4:$I$4,0)+7,0),"")</f>
        <v/>
      </c>
      <c r="V48" s="1098"/>
      <c r="W48" s="183" t="s">
        <v>171</v>
      </c>
      <c r="X48" s="1105"/>
      <c r="Y48" s="280" t="s">
        <v>31</v>
      </c>
      <c r="Z48" s="1105"/>
      <c r="AA48" s="280" t="s">
        <v>164</v>
      </c>
      <c r="AB48" s="1105"/>
      <c r="AC48" s="280" t="s">
        <v>31</v>
      </c>
      <c r="AD48" s="1105"/>
      <c r="AE48" s="280" t="s">
        <v>39</v>
      </c>
      <c r="AF48" s="1109" t="s">
        <v>68</v>
      </c>
      <c r="AG48" s="1112" t="str">
        <f t="shared" si="0"/>
        <v/>
      </c>
      <c r="AH48" s="1111" t="s">
        <v>8</v>
      </c>
      <c r="AI48" s="1118" t="str">
        <f t="shared" si="1"/>
        <v/>
      </c>
      <c r="AJ48" s="10"/>
      <c r="AK48" s="1122" t="str">
        <f t="shared" si="2"/>
        <v>○</v>
      </c>
      <c r="AL48" s="1123" t="str">
        <f t="shared" si="3"/>
        <v/>
      </c>
      <c r="AM48" s="1124"/>
      <c r="AN48" s="1124"/>
      <c r="AO48" s="1124"/>
      <c r="AP48" s="1124"/>
      <c r="AQ48" s="1124"/>
      <c r="AR48" s="1124"/>
      <c r="AS48" s="1124"/>
      <c r="AT48" s="1124"/>
      <c r="AU48" s="1125"/>
    </row>
    <row r="49" spans="1:47" ht="33" customHeight="1">
      <c r="A49" s="1037">
        <f t="shared" si="4"/>
        <v>39</v>
      </c>
      <c r="B49" s="1043" t="str">
        <f>IF(基本情報入力シート!C92="","",基本情報入力シート!C92)</f>
        <v/>
      </c>
      <c r="C49" s="1048"/>
      <c r="D49" s="1048"/>
      <c r="E49" s="1048"/>
      <c r="F49" s="1048"/>
      <c r="G49" s="1048"/>
      <c r="H49" s="1048"/>
      <c r="I49" s="1048"/>
      <c r="J49" s="1048"/>
      <c r="K49" s="1056"/>
      <c r="L49" s="1037" t="str">
        <f>IF(基本情報入力シート!M92="","",基本情報入力シート!M92)</f>
        <v/>
      </c>
      <c r="M49" s="1037" t="str">
        <f>IF(基本情報入力シート!R92="","",基本情報入力シート!R92)</f>
        <v/>
      </c>
      <c r="N49" s="1037" t="str">
        <f>IF(基本情報入力シート!W92="","",基本情報入力シート!W92)</f>
        <v/>
      </c>
      <c r="O49" s="1037" t="str">
        <f>IF(基本情報入力シート!X92="","",基本情報入力シート!X92)</f>
        <v/>
      </c>
      <c r="P49" s="1073" t="str">
        <f>IF(基本情報入力シート!Y92="","",基本情報入力シート!Y92)</f>
        <v/>
      </c>
      <c r="Q49" s="983" t="str">
        <f>IF(基本情報入力シート!Z92="","",基本情報入力シート!Z92)</f>
        <v/>
      </c>
      <c r="R49" s="1082" t="str">
        <f>IF(基本情報入力シート!AA92="","",基本情報入力シート!AA92)</f>
        <v/>
      </c>
      <c r="S49" s="1086"/>
      <c r="T49" s="1090"/>
      <c r="U49" s="1094" t="str">
        <f>IFERROR(VLOOKUP(P49,'【参考】数式用'!$A$5:$I$28,MATCH(T49,'【参考】数式用'!$H$4:$I$4,0)+7,0),"")</f>
        <v/>
      </c>
      <c r="V49" s="1098"/>
      <c r="W49" s="183" t="s">
        <v>171</v>
      </c>
      <c r="X49" s="1105"/>
      <c r="Y49" s="280" t="s">
        <v>31</v>
      </c>
      <c r="Z49" s="1105"/>
      <c r="AA49" s="280" t="s">
        <v>164</v>
      </c>
      <c r="AB49" s="1105"/>
      <c r="AC49" s="280" t="s">
        <v>31</v>
      </c>
      <c r="AD49" s="1105"/>
      <c r="AE49" s="280" t="s">
        <v>39</v>
      </c>
      <c r="AF49" s="1109" t="s">
        <v>68</v>
      </c>
      <c r="AG49" s="1112" t="str">
        <f t="shared" si="0"/>
        <v/>
      </c>
      <c r="AH49" s="1111" t="s">
        <v>8</v>
      </c>
      <c r="AI49" s="1118" t="str">
        <f t="shared" si="1"/>
        <v/>
      </c>
      <c r="AJ49" s="10"/>
      <c r="AK49" s="1122" t="str">
        <f t="shared" si="2"/>
        <v>○</v>
      </c>
      <c r="AL49" s="1123" t="str">
        <f t="shared" si="3"/>
        <v/>
      </c>
      <c r="AM49" s="1124"/>
      <c r="AN49" s="1124"/>
      <c r="AO49" s="1124"/>
      <c r="AP49" s="1124"/>
      <c r="AQ49" s="1124"/>
      <c r="AR49" s="1124"/>
      <c r="AS49" s="1124"/>
      <c r="AT49" s="1124"/>
      <c r="AU49" s="1125"/>
    </row>
    <row r="50" spans="1:47" ht="33" customHeight="1">
      <c r="A50" s="1037">
        <f t="shared" si="4"/>
        <v>40</v>
      </c>
      <c r="B50" s="1043" t="str">
        <f>IF(基本情報入力シート!C93="","",基本情報入力シート!C93)</f>
        <v/>
      </c>
      <c r="C50" s="1048"/>
      <c r="D50" s="1048"/>
      <c r="E50" s="1048"/>
      <c r="F50" s="1048"/>
      <c r="G50" s="1048"/>
      <c r="H50" s="1048"/>
      <c r="I50" s="1048"/>
      <c r="J50" s="1048"/>
      <c r="K50" s="1056"/>
      <c r="L50" s="1037" t="str">
        <f>IF(基本情報入力シート!M93="","",基本情報入力シート!M93)</f>
        <v/>
      </c>
      <c r="M50" s="1037" t="str">
        <f>IF(基本情報入力シート!R93="","",基本情報入力シート!R93)</f>
        <v/>
      </c>
      <c r="N50" s="1037" t="str">
        <f>IF(基本情報入力シート!W93="","",基本情報入力シート!W93)</f>
        <v/>
      </c>
      <c r="O50" s="1037" t="str">
        <f>IF(基本情報入力シート!X93="","",基本情報入力シート!X93)</f>
        <v/>
      </c>
      <c r="P50" s="1073" t="str">
        <f>IF(基本情報入力シート!Y93="","",基本情報入力シート!Y93)</f>
        <v/>
      </c>
      <c r="Q50" s="983" t="str">
        <f>IF(基本情報入力シート!Z93="","",基本情報入力シート!Z93)</f>
        <v/>
      </c>
      <c r="R50" s="1082" t="str">
        <f>IF(基本情報入力シート!AA93="","",基本情報入力シート!AA93)</f>
        <v/>
      </c>
      <c r="S50" s="1086"/>
      <c r="T50" s="1090"/>
      <c r="U50" s="1094" t="str">
        <f>IFERROR(VLOOKUP(P50,'【参考】数式用'!$A$5:$I$28,MATCH(T50,'【参考】数式用'!$H$4:$I$4,0)+7,0),"")</f>
        <v/>
      </c>
      <c r="V50" s="1098"/>
      <c r="W50" s="183" t="s">
        <v>171</v>
      </c>
      <c r="X50" s="1105"/>
      <c r="Y50" s="280" t="s">
        <v>31</v>
      </c>
      <c r="Z50" s="1105"/>
      <c r="AA50" s="280" t="s">
        <v>164</v>
      </c>
      <c r="AB50" s="1105"/>
      <c r="AC50" s="280" t="s">
        <v>31</v>
      </c>
      <c r="AD50" s="1105"/>
      <c r="AE50" s="280" t="s">
        <v>39</v>
      </c>
      <c r="AF50" s="1109" t="s">
        <v>68</v>
      </c>
      <c r="AG50" s="1112" t="str">
        <f t="shared" si="0"/>
        <v/>
      </c>
      <c r="AH50" s="1111" t="s">
        <v>8</v>
      </c>
      <c r="AI50" s="1118" t="str">
        <f t="shared" si="1"/>
        <v/>
      </c>
      <c r="AJ50" s="10"/>
      <c r="AK50" s="1122" t="str">
        <f t="shared" si="2"/>
        <v>○</v>
      </c>
      <c r="AL50" s="1123" t="str">
        <f t="shared" si="3"/>
        <v/>
      </c>
      <c r="AM50" s="1124"/>
      <c r="AN50" s="1124"/>
      <c r="AO50" s="1124"/>
      <c r="AP50" s="1124"/>
      <c r="AQ50" s="1124"/>
      <c r="AR50" s="1124"/>
      <c r="AS50" s="1124"/>
      <c r="AT50" s="1124"/>
      <c r="AU50" s="1125"/>
    </row>
    <row r="51" spans="1:47" ht="33" customHeight="1">
      <c r="A51" s="1037">
        <f t="shared" si="4"/>
        <v>41</v>
      </c>
      <c r="B51" s="1043" t="str">
        <f>IF(基本情報入力シート!C94="","",基本情報入力シート!C94)</f>
        <v/>
      </c>
      <c r="C51" s="1048"/>
      <c r="D51" s="1048"/>
      <c r="E51" s="1048"/>
      <c r="F51" s="1048"/>
      <c r="G51" s="1048"/>
      <c r="H51" s="1048"/>
      <c r="I51" s="1048"/>
      <c r="J51" s="1048"/>
      <c r="K51" s="1056"/>
      <c r="L51" s="1037" t="str">
        <f>IF(基本情報入力シート!M94="","",基本情報入力シート!M94)</f>
        <v/>
      </c>
      <c r="M51" s="1037" t="str">
        <f>IF(基本情報入力シート!R94="","",基本情報入力シート!R94)</f>
        <v/>
      </c>
      <c r="N51" s="1037" t="str">
        <f>IF(基本情報入力シート!W94="","",基本情報入力シート!W94)</f>
        <v/>
      </c>
      <c r="O51" s="1037" t="str">
        <f>IF(基本情報入力シート!X94="","",基本情報入力シート!X94)</f>
        <v/>
      </c>
      <c r="P51" s="1073" t="str">
        <f>IF(基本情報入力シート!Y94="","",基本情報入力シート!Y94)</f>
        <v/>
      </c>
      <c r="Q51" s="983" t="str">
        <f>IF(基本情報入力シート!Z94="","",基本情報入力シート!Z94)</f>
        <v/>
      </c>
      <c r="R51" s="1082" t="str">
        <f>IF(基本情報入力シート!AA94="","",基本情報入力シート!AA94)</f>
        <v/>
      </c>
      <c r="S51" s="1086"/>
      <c r="T51" s="1090"/>
      <c r="U51" s="1094" t="str">
        <f>IFERROR(VLOOKUP(P51,'【参考】数式用'!$A$5:$I$28,MATCH(T51,'【参考】数式用'!$H$4:$I$4,0)+7,0),"")</f>
        <v/>
      </c>
      <c r="V51" s="1098"/>
      <c r="W51" s="183" t="s">
        <v>171</v>
      </c>
      <c r="X51" s="1105"/>
      <c r="Y51" s="280" t="s">
        <v>31</v>
      </c>
      <c r="Z51" s="1105"/>
      <c r="AA51" s="280" t="s">
        <v>164</v>
      </c>
      <c r="AB51" s="1105"/>
      <c r="AC51" s="280" t="s">
        <v>31</v>
      </c>
      <c r="AD51" s="1105"/>
      <c r="AE51" s="280" t="s">
        <v>39</v>
      </c>
      <c r="AF51" s="1109" t="s">
        <v>68</v>
      </c>
      <c r="AG51" s="1112" t="str">
        <f t="shared" si="0"/>
        <v/>
      </c>
      <c r="AH51" s="1111" t="s">
        <v>8</v>
      </c>
      <c r="AI51" s="1118" t="str">
        <f t="shared" si="1"/>
        <v/>
      </c>
      <c r="AJ51" s="10"/>
      <c r="AK51" s="1122" t="str">
        <f t="shared" si="2"/>
        <v>○</v>
      </c>
      <c r="AL51" s="1123" t="str">
        <f t="shared" si="3"/>
        <v/>
      </c>
      <c r="AM51" s="1124"/>
      <c r="AN51" s="1124"/>
      <c r="AO51" s="1124"/>
      <c r="AP51" s="1124"/>
      <c r="AQ51" s="1124"/>
      <c r="AR51" s="1124"/>
      <c r="AS51" s="1124"/>
      <c r="AT51" s="1124"/>
      <c r="AU51" s="1125"/>
    </row>
    <row r="52" spans="1:47" ht="33" customHeight="1">
      <c r="A52" s="1037">
        <f t="shared" si="4"/>
        <v>42</v>
      </c>
      <c r="B52" s="1043" t="str">
        <f>IF(基本情報入力シート!C95="","",基本情報入力シート!C95)</f>
        <v/>
      </c>
      <c r="C52" s="1048"/>
      <c r="D52" s="1048"/>
      <c r="E52" s="1048"/>
      <c r="F52" s="1048"/>
      <c r="G52" s="1048"/>
      <c r="H52" s="1048"/>
      <c r="I52" s="1048"/>
      <c r="J52" s="1048"/>
      <c r="K52" s="1056"/>
      <c r="L52" s="1037" t="str">
        <f>IF(基本情報入力シート!M95="","",基本情報入力シート!M95)</f>
        <v/>
      </c>
      <c r="M52" s="1037" t="str">
        <f>IF(基本情報入力シート!R95="","",基本情報入力シート!R95)</f>
        <v/>
      </c>
      <c r="N52" s="1037" t="str">
        <f>IF(基本情報入力シート!W95="","",基本情報入力シート!W95)</f>
        <v/>
      </c>
      <c r="O52" s="1037" t="str">
        <f>IF(基本情報入力シート!X95="","",基本情報入力シート!X95)</f>
        <v/>
      </c>
      <c r="P52" s="1073" t="str">
        <f>IF(基本情報入力シート!Y95="","",基本情報入力シート!Y95)</f>
        <v/>
      </c>
      <c r="Q52" s="983" t="str">
        <f>IF(基本情報入力シート!Z95="","",基本情報入力シート!Z95)</f>
        <v/>
      </c>
      <c r="R52" s="1082" t="str">
        <f>IF(基本情報入力シート!AA95="","",基本情報入力シート!AA95)</f>
        <v/>
      </c>
      <c r="S52" s="1086"/>
      <c r="T52" s="1090"/>
      <c r="U52" s="1094" t="str">
        <f>IFERROR(VLOOKUP(P52,'【参考】数式用'!$A$5:$I$28,MATCH(T52,'【参考】数式用'!$H$4:$I$4,0)+7,0),"")</f>
        <v/>
      </c>
      <c r="V52" s="1098"/>
      <c r="W52" s="183" t="s">
        <v>171</v>
      </c>
      <c r="X52" s="1105"/>
      <c r="Y52" s="280" t="s">
        <v>31</v>
      </c>
      <c r="Z52" s="1105"/>
      <c r="AA52" s="280" t="s">
        <v>164</v>
      </c>
      <c r="AB52" s="1105"/>
      <c r="AC52" s="280" t="s">
        <v>31</v>
      </c>
      <c r="AD52" s="1105"/>
      <c r="AE52" s="280" t="s">
        <v>39</v>
      </c>
      <c r="AF52" s="1109" t="s">
        <v>68</v>
      </c>
      <c r="AG52" s="1112" t="str">
        <f t="shared" si="0"/>
        <v/>
      </c>
      <c r="AH52" s="1111" t="s">
        <v>8</v>
      </c>
      <c r="AI52" s="1118" t="str">
        <f t="shared" si="1"/>
        <v/>
      </c>
      <c r="AJ52" s="10"/>
      <c r="AK52" s="1122" t="str">
        <f t="shared" si="2"/>
        <v>○</v>
      </c>
      <c r="AL52" s="1123" t="str">
        <f t="shared" si="3"/>
        <v/>
      </c>
      <c r="AM52" s="1124"/>
      <c r="AN52" s="1124"/>
      <c r="AO52" s="1124"/>
      <c r="AP52" s="1124"/>
      <c r="AQ52" s="1124"/>
      <c r="AR52" s="1124"/>
      <c r="AS52" s="1124"/>
      <c r="AT52" s="1124"/>
      <c r="AU52" s="1125"/>
    </row>
    <row r="53" spans="1:47" ht="33" customHeight="1">
      <c r="A53" s="1037">
        <f t="shared" si="4"/>
        <v>43</v>
      </c>
      <c r="B53" s="1043" t="str">
        <f>IF(基本情報入力シート!C96="","",基本情報入力シート!C96)</f>
        <v/>
      </c>
      <c r="C53" s="1048"/>
      <c r="D53" s="1048"/>
      <c r="E53" s="1048"/>
      <c r="F53" s="1048"/>
      <c r="G53" s="1048"/>
      <c r="H53" s="1048"/>
      <c r="I53" s="1048"/>
      <c r="J53" s="1048"/>
      <c r="K53" s="1056"/>
      <c r="L53" s="1037" t="str">
        <f>IF(基本情報入力シート!M96="","",基本情報入力シート!M96)</f>
        <v/>
      </c>
      <c r="M53" s="1037" t="str">
        <f>IF(基本情報入力シート!R96="","",基本情報入力シート!R96)</f>
        <v/>
      </c>
      <c r="N53" s="1037" t="str">
        <f>IF(基本情報入力シート!W96="","",基本情報入力シート!W96)</f>
        <v/>
      </c>
      <c r="O53" s="1037" t="str">
        <f>IF(基本情報入力シート!X96="","",基本情報入力シート!X96)</f>
        <v/>
      </c>
      <c r="P53" s="1073" t="str">
        <f>IF(基本情報入力シート!Y96="","",基本情報入力シート!Y96)</f>
        <v/>
      </c>
      <c r="Q53" s="983" t="str">
        <f>IF(基本情報入力シート!Z96="","",基本情報入力シート!Z96)</f>
        <v/>
      </c>
      <c r="R53" s="1082" t="str">
        <f>IF(基本情報入力シート!AA96="","",基本情報入力シート!AA96)</f>
        <v/>
      </c>
      <c r="S53" s="1086"/>
      <c r="T53" s="1090"/>
      <c r="U53" s="1094" t="str">
        <f>IFERROR(VLOOKUP(P53,'【参考】数式用'!$A$5:$I$28,MATCH(T53,'【参考】数式用'!$H$4:$I$4,0)+7,0),"")</f>
        <v/>
      </c>
      <c r="V53" s="1098"/>
      <c r="W53" s="183" t="s">
        <v>171</v>
      </c>
      <c r="X53" s="1105"/>
      <c r="Y53" s="280" t="s">
        <v>31</v>
      </c>
      <c r="Z53" s="1105"/>
      <c r="AA53" s="280" t="s">
        <v>164</v>
      </c>
      <c r="AB53" s="1105"/>
      <c r="AC53" s="280" t="s">
        <v>31</v>
      </c>
      <c r="AD53" s="1105"/>
      <c r="AE53" s="280" t="s">
        <v>39</v>
      </c>
      <c r="AF53" s="1109" t="s">
        <v>68</v>
      </c>
      <c r="AG53" s="1112" t="str">
        <f t="shared" si="0"/>
        <v/>
      </c>
      <c r="AH53" s="1111" t="s">
        <v>8</v>
      </c>
      <c r="AI53" s="1118" t="str">
        <f t="shared" si="1"/>
        <v/>
      </c>
      <c r="AJ53" s="10"/>
      <c r="AK53" s="1122" t="str">
        <f t="shared" si="2"/>
        <v>○</v>
      </c>
      <c r="AL53" s="1123" t="str">
        <f t="shared" si="3"/>
        <v/>
      </c>
      <c r="AM53" s="1124"/>
      <c r="AN53" s="1124"/>
      <c r="AO53" s="1124"/>
      <c r="AP53" s="1124"/>
      <c r="AQ53" s="1124"/>
      <c r="AR53" s="1124"/>
      <c r="AS53" s="1124"/>
      <c r="AT53" s="1124"/>
      <c r="AU53" s="1125"/>
    </row>
    <row r="54" spans="1:47" ht="33" customHeight="1">
      <c r="A54" s="1037">
        <f t="shared" si="4"/>
        <v>44</v>
      </c>
      <c r="B54" s="1043" t="str">
        <f>IF(基本情報入力シート!C97="","",基本情報入力シート!C97)</f>
        <v/>
      </c>
      <c r="C54" s="1048"/>
      <c r="D54" s="1048"/>
      <c r="E54" s="1048"/>
      <c r="F54" s="1048"/>
      <c r="G54" s="1048"/>
      <c r="H54" s="1048"/>
      <c r="I54" s="1048"/>
      <c r="J54" s="1048"/>
      <c r="K54" s="1056"/>
      <c r="L54" s="1037" t="str">
        <f>IF(基本情報入力シート!M97="","",基本情報入力シート!M97)</f>
        <v/>
      </c>
      <c r="M54" s="1037" t="str">
        <f>IF(基本情報入力シート!R97="","",基本情報入力シート!R97)</f>
        <v/>
      </c>
      <c r="N54" s="1037" t="str">
        <f>IF(基本情報入力シート!W97="","",基本情報入力シート!W97)</f>
        <v/>
      </c>
      <c r="O54" s="1037" t="str">
        <f>IF(基本情報入力シート!X97="","",基本情報入力シート!X97)</f>
        <v/>
      </c>
      <c r="P54" s="1073" t="str">
        <f>IF(基本情報入力シート!Y97="","",基本情報入力シート!Y97)</f>
        <v/>
      </c>
      <c r="Q54" s="983" t="str">
        <f>IF(基本情報入力シート!Z97="","",基本情報入力シート!Z97)</f>
        <v/>
      </c>
      <c r="R54" s="1082" t="str">
        <f>IF(基本情報入力シート!AA97="","",基本情報入力シート!AA97)</f>
        <v/>
      </c>
      <c r="S54" s="1086"/>
      <c r="T54" s="1090"/>
      <c r="U54" s="1094" t="str">
        <f>IFERROR(VLOOKUP(P54,'【参考】数式用'!$A$5:$I$28,MATCH(T54,'【参考】数式用'!$H$4:$I$4,0)+7,0),"")</f>
        <v/>
      </c>
      <c r="V54" s="1098"/>
      <c r="W54" s="183" t="s">
        <v>171</v>
      </c>
      <c r="X54" s="1105"/>
      <c r="Y54" s="280" t="s">
        <v>31</v>
      </c>
      <c r="Z54" s="1105"/>
      <c r="AA54" s="280" t="s">
        <v>164</v>
      </c>
      <c r="AB54" s="1105"/>
      <c r="AC54" s="280" t="s">
        <v>31</v>
      </c>
      <c r="AD54" s="1105"/>
      <c r="AE54" s="280" t="s">
        <v>39</v>
      </c>
      <c r="AF54" s="1109" t="s">
        <v>68</v>
      </c>
      <c r="AG54" s="1112" t="str">
        <f t="shared" si="0"/>
        <v/>
      </c>
      <c r="AH54" s="1111" t="s">
        <v>8</v>
      </c>
      <c r="AI54" s="1118" t="str">
        <f t="shared" si="1"/>
        <v/>
      </c>
      <c r="AJ54" s="10"/>
      <c r="AK54" s="1122" t="str">
        <f t="shared" si="2"/>
        <v>○</v>
      </c>
      <c r="AL54" s="1123" t="str">
        <f t="shared" si="3"/>
        <v/>
      </c>
      <c r="AM54" s="1124"/>
      <c r="AN54" s="1124"/>
      <c r="AO54" s="1124"/>
      <c r="AP54" s="1124"/>
      <c r="AQ54" s="1124"/>
      <c r="AR54" s="1124"/>
      <c r="AS54" s="1124"/>
      <c r="AT54" s="1124"/>
      <c r="AU54" s="1125"/>
    </row>
    <row r="55" spans="1:47" ht="33" customHeight="1">
      <c r="A55" s="1037">
        <f t="shared" si="4"/>
        <v>45</v>
      </c>
      <c r="B55" s="1043" t="str">
        <f>IF(基本情報入力シート!C98="","",基本情報入力シート!C98)</f>
        <v/>
      </c>
      <c r="C55" s="1048"/>
      <c r="D55" s="1048"/>
      <c r="E55" s="1048"/>
      <c r="F55" s="1048"/>
      <c r="G55" s="1048"/>
      <c r="H55" s="1048"/>
      <c r="I55" s="1048"/>
      <c r="J55" s="1048"/>
      <c r="K55" s="1056"/>
      <c r="L55" s="1037" t="str">
        <f>IF(基本情報入力シート!M98="","",基本情報入力シート!M98)</f>
        <v/>
      </c>
      <c r="M55" s="1037" t="str">
        <f>IF(基本情報入力シート!R98="","",基本情報入力シート!R98)</f>
        <v/>
      </c>
      <c r="N55" s="1037" t="str">
        <f>IF(基本情報入力シート!W98="","",基本情報入力シート!W98)</f>
        <v/>
      </c>
      <c r="O55" s="1037" t="str">
        <f>IF(基本情報入力シート!X98="","",基本情報入力シート!X98)</f>
        <v/>
      </c>
      <c r="P55" s="1073" t="str">
        <f>IF(基本情報入力シート!Y98="","",基本情報入力シート!Y98)</f>
        <v/>
      </c>
      <c r="Q55" s="983" t="str">
        <f>IF(基本情報入力シート!Z98="","",基本情報入力シート!Z98)</f>
        <v/>
      </c>
      <c r="R55" s="1082" t="str">
        <f>IF(基本情報入力シート!AA98="","",基本情報入力シート!AA98)</f>
        <v/>
      </c>
      <c r="S55" s="1086"/>
      <c r="T55" s="1090"/>
      <c r="U55" s="1094" t="str">
        <f>IFERROR(VLOOKUP(P55,'【参考】数式用'!$A$5:$I$28,MATCH(T55,'【参考】数式用'!$H$4:$I$4,0)+7,0),"")</f>
        <v/>
      </c>
      <c r="V55" s="1098"/>
      <c r="W55" s="183" t="s">
        <v>171</v>
      </c>
      <c r="X55" s="1105"/>
      <c r="Y55" s="280" t="s">
        <v>31</v>
      </c>
      <c r="Z55" s="1105"/>
      <c r="AA55" s="280" t="s">
        <v>164</v>
      </c>
      <c r="AB55" s="1105"/>
      <c r="AC55" s="280" t="s">
        <v>31</v>
      </c>
      <c r="AD55" s="1105"/>
      <c r="AE55" s="280" t="s">
        <v>39</v>
      </c>
      <c r="AF55" s="1109" t="s">
        <v>68</v>
      </c>
      <c r="AG55" s="1112" t="str">
        <f t="shared" si="0"/>
        <v/>
      </c>
      <c r="AH55" s="1111" t="s">
        <v>8</v>
      </c>
      <c r="AI55" s="1118" t="str">
        <f t="shared" si="1"/>
        <v/>
      </c>
      <c r="AJ55" s="10"/>
      <c r="AK55" s="1122" t="str">
        <f t="shared" si="2"/>
        <v>○</v>
      </c>
      <c r="AL55" s="1123" t="str">
        <f t="shared" si="3"/>
        <v/>
      </c>
      <c r="AM55" s="1124"/>
      <c r="AN55" s="1124"/>
      <c r="AO55" s="1124"/>
      <c r="AP55" s="1124"/>
      <c r="AQ55" s="1124"/>
      <c r="AR55" s="1124"/>
      <c r="AS55" s="1124"/>
      <c r="AT55" s="1124"/>
      <c r="AU55" s="1125"/>
    </row>
    <row r="56" spans="1:47" ht="33" customHeight="1">
      <c r="A56" s="1037">
        <f t="shared" si="4"/>
        <v>46</v>
      </c>
      <c r="B56" s="1043" t="str">
        <f>IF(基本情報入力シート!C99="","",基本情報入力シート!C99)</f>
        <v/>
      </c>
      <c r="C56" s="1048"/>
      <c r="D56" s="1048"/>
      <c r="E56" s="1048"/>
      <c r="F56" s="1048"/>
      <c r="G56" s="1048"/>
      <c r="H56" s="1048"/>
      <c r="I56" s="1048"/>
      <c r="J56" s="1048"/>
      <c r="K56" s="1056"/>
      <c r="L56" s="1037" t="str">
        <f>IF(基本情報入力シート!M99="","",基本情報入力シート!M99)</f>
        <v/>
      </c>
      <c r="M56" s="1037" t="str">
        <f>IF(基本情報入力シート!R99="","",基本情報入力シート!R99)</f>
        <v/>
      </c>
      <c r="N56" s="1037" t="str">
        <f>IF(基本情報入力シート!W99="","",基本情報入力シート!W99)</f>
        <v/>
      </c>
      <c r="O56" s="1037" t="str">
        <f>IF(基本情報入力シート!X99="","",基本情報入力シート!X99)</f>
        <v/>
      </c>
      <c r="P56" s="1073" t="str">
        <f>IF(基本情報入力シート!Y99="","",基本情報入力シート!Y99)</f>
        <v/>
      </c>
      <c r="Q56" s="983" t="str">
        <f>IF(基本情報入力シート!Z99="","",基本情報入力シート!Z99)</f>
        <v/>
      </c>
      <c r="R56" s="1082" t="str">
        <f>IF(基本情報入力シート!AA99="","",基本情報入力シート!AA99)</f>
        <v/>
      </c>
      <c r="S56" s="1086"/>
      <c r="T56" s="1090"/>
      <c r="U56" s="1094" t="str">
        <f>IFERROR(VLOOKUP(P56,'【参考】数式用'!$A$5:$I$28,MATCH(T56,'【参考】数式用'!$H$4:$I$4,0)+7,0),"")</f>
        <v/>
      </c>
      <c r="V56" s="1098"/>
      <c r="W56" s="183" t="s">
        <v>171</v>
      </c>
      <c r="X56" s="1105"/>
      <c r="Y56" s="280" t="s">
        <v>31</v>
      </c>
      <c r="Z56" s="1105"/>
      <c r="AA56" s="280" t="s">
        <v>164</v>
      </c>
      <c r="AB56" s="1105"/>
      <c r="AC56" s="280" t="s">
        <v>31</v>
      </c>
      <c r="AD56" s="1105"/>
      <c r="AE56" s="280" t="s">
        <v>39</v>
      </c>
      <c r="AF56" s="1109" t="s">
        <v>68</v>
      </c>
      <c r="AG56" s="1112" t="str">
        <f t="shared" si="0"/>
        <v/>
      </c>
      <c r="AH56" s="1111" t="s">
        <v>8</v>
      </c>
      <c r="AI56" s="1118" t="str">
        <f t="shared" si="1"/>
        <v/>
      </c>
      <c r="AJ56" s="10"/>
      <c r="AK56" s="1122" t="str">
        <f t="shared" si="2"/>
        <v>○</v>
      </c>
      <c r="AL56" s="1123" t="str">
        <f t="shared" si="3"/>
        <v/>
      </c>
      <c r="AM56" s="1124"/>
      <c r="AN56" s="1124"/>
      <c r="AO56" s="1124"/>
      <c r="AP56" s="1124"/>
      <c r="AQ56" s="1124"/>
      <c r="AR56" s="1124"/>
      <c r="AS56" s="1124"/>
      <c r="AT56" s="1124"/>
      <c r="AU56" s="1125"/>
    </row>
    <row r="57" spans="1:47" ht="33" customHeight="1">
      <c r="A57" s="1037">
        <f t="shared" si="4"/>
        <v>47</v>
      </c>
      <c r="B57" s="1043" t="str">
        <f>IF(基本情報入力シート!C100="","",基本情報入力シート!C100)</f>
        <v/>
      </c>
      <c r="C57" s="1048"/>
      <c r="D57" s="1048"/>
      <c r="E57" s="1048"/>
      <c r="F57" s="1048"/>
      <c r="G57" s="1048"/>
      <c r="H57" s="1048"/>
      <c r="I57" s="1048"/>
      <c r="J57" s="1048"/>
      <c r="K57" s="1056"/>
      <c r="L57" s="1037" t="str">
        <f>IF(基本情報入力シート!M100="","",基本情報入力シート!M100)</f>
        <v/>
      </c>
      <c r="M57" s="1037" t="str">
        <f>IF(基本情報入力シート!R100="","",基本情報入力シート!R100)</f>
        <v/>
      </c>
      <c r="N57" s="1037" t="str">
        <f>IF(基本情報入力シート!W100="","",基本情報入力シート!W100)</f>
        <v/>
      </c>
      <c r="O57" s="1037" t="str">
        <f>IF(基本情報入力シート!X100="","",基本情報入力シート!X100)</f>
        <v/>
      </c>
      <c r="P57" s="1073" t="str">
        <f>IF(基本情報入力シート!Y100="","",基本情報入力シート!Y100)</f>
        <v/>
      </c>
      <c r="Q57" s="983" t="str">
        <f>IF(基本情報入力シート!Z100="","",基本情報入力シート!Z100)</f>
        <v/>
      </c>
      <c r="R57" s="1082" t="str">
        <f>IF(基本情報入力シート!AA100="","",基本情報入力シート!AA100)</f>
        <v/>
      </c>
      <c r="S57" s="1086"/>
      <c r="T57" s="1090"/>
      <c r="U57" s="1094" t="str">
        <f>IFERROR(VLOOKUP(P57,'【参考】数式用'!$A$5:$I$28,MATCH(T57,'【参考】数式用'!$H$4:$I$4,0)+7,0),"")</f>
        <v/>
      </c>
      <c r="V57" s="1098"/>
      <c r="W57" s="183" t="s">
        <v>171</v>
      </c>
      <c r="X57" s="1105"/>
      <c r="Y57" s="280" t="s">
        <v>31</v>
      </c>
      <c r="Z57" s="1105"/>
      <c r="AA57" s="280" t="s">
        <v>164</v>
      </c>
      <c r="AB57" s="1105"/>
      <c r="AC57" s="280" t="s">
        <v>31</v>
      </c>
      <c r="AD57" s="1105"/>
      <c r="AE57" s="280" t="s">
        <v>39</v>
      </c>
      <c r="AF57" s="1109" t="s">
        <v>68</v>
      </c>
      <c r="AG57" s="1112" t="str">
        <f t="shared" si="0"/>
        <v/>
      </c>
      <c r="AH57" s="1111" t="s">
        <v>8</v>
      </c>
      <c r="AI57" s="1118" t="str">
        <f t="shared" si="1"/>
        <v/>
      </c>
      <c r="AJ57" s="10"/>
      <c r="AK57" s="1122" t="str">
        <f t="shared" si="2"/>
        <v>○</v>
      </c>
      <c r="AL57" s="1123" t="str">
        <f t="shared" si="3"/>
        <v/>
      </c>
      <c r="AM57" s="1124"/>
      <c r="AN57" s="1124"/>
      <c r="AO57" s="1124"/>
      <c r="AP57" s="1124"/>
      <c r="AQ57" s="1124"/>
      <c r="AR57" s="1124"/>
      <c r="AS57" s="1124"/>
      <c r="AT57" s="1124"/>
      <c r="AU57" s="1125"/>
    </row>
    <row r="58" spans="1:47" ht="33" customHeight="1">
      <c r="A58" s="1037">
        <f t="shared" si="4"/>
        <v>48</v>
      </c>
      <c r="B58" s="1043" t="str">
        <f>IF(基本情報入力シート!C101="","",基本情報入力シート!C101)</f>
        <v/>
      </c>
      <c r="C58" s="1048"/>
      <c r="D58" s="1048"/>
      <c r="E58" s="1048"/>
      <c r="F58" s="1048"/>
      <c r="G58" s="1048"/>
      <c r="H58" s="1048"/>
      <c r="I58" s="1048"/>
      <c r="J58" s="1048"/>
      <c r="K58" s="1056"/>
      <c r="L58" s="1037" t="str">
        <f>IF(基本情報入力シート!M101="","",基本情報入力シート!M101)</f>
        <v/>
      </c>
      <c r="M58" s="1037" t="str">
        <f>IF(基本情報入力シート!R101="","",基本情報入力シート!R101)</f>
        <v/>
      </c>
      <c r="N58" s="1037" t="str">
        <f>IF(基本情報入力シート!W101="","",基本情報入力シート!W101)</f>
        <v/>
      </c>
      <c r="O58" s="1037" t="str">
        <f>IF(基本情報入力シート!X101="","",基本情報入力シート!X101)</f>
        <v/>
      </c>
      <c r="P58" s="1073" t="str">
        <f>IF(基本情報入力シート!Y101="","",基本情報入力シート!Y101)</f>
        <v/>
      </c>
      <c r="Q58" s="983" t="str">
        <f>IF(基本情報入力シート!Z101="","",基本情報入力シート!Z101)</f>
        <v/>
      </c>
      <c r="R58" s="1082" t="str">
        <f>IF(基本情報入力シート!AA101="","",基本情報入力シート!AA101)</f>
        <v/>
      </c>
      <c r="S58" s="1086"/>
      <c r="T58" s="1090"/>
      <c r="U58" s="1094" t="str">
        <f>IFERROR(VLOOKUP(P58,'【参考】数式用'!$A$5:$I$28,MATCH(T58,'【参考】数式用'!$H$4:$I$4,0)+7,0),"")</f>
        <v/>
      </c>
      <c r="V58" s="1098"/>
      <c r="W58" s="183" t="s">
        <v>171</v>
      </c>
      <c r="X58" s="1105"/>
      <c r="Y58" s="280" t="s">
        <v>31</v>
      </c>
      <c r="Z58" s="1105"/>
      <c r="AA58" s="280" t="s">
        <v>164</v>
      </c>
      <c r="AB58" s="1105"/>
      <c r="AC58" s="280" t="s">
        <v>31</v>
      </c>
      <c r="AD58" s="1105"/>
      <c r="AE58" s="280" t="s">
        <v>39</v>
      </c>
      <c r="AF58" s="1109" t="s">
        <v>68</v>
      </c>
      <c r="AG58" s="1112" t="str">
        <f t="shared" si="0"/>
        <v/>
      </c>
      <c r="AH58" s="1111" t="s">
        <v>8</v>
      </c>
      <c r="AI58" s="1118" t="str">
        <f t="shared" si="1"/>
        <v/>
      </c>
      <c r="AJ58" s="10"/>
      <c r="AK58" s="1122" t="str">
        <f t="shared" si="2"/>
        <v>○</v>
      </c>
      <c r="AL58" s="1123" t="str">
        <f t="shared" si="3"/>
        <v/>
      </c>
      <c r="AM58" s="1124"/>
      <c r="AN58" s="1124"/>
      <c r="AO58" s="1124"/>
      <c r="AP58" s="1124"/>
      <c r="AQ58" s="1124"/>
      <c r="AR58" s="1124"/>
      <c r="AS58" s="1124"/>
      <c r="AT58" s="1124"/>
      <c r="AU58" s="1125"/>
    </row>
    <row r="59" spans="1:47" ht="33" customHeight="1">
      <c r="A59" s="1037">
        <f t="shared" si="4"/>
        <v>49</v>
      </c>
      <c r="B59" s="1043" t="str">
        <f>IF(基本情報入力シート!C102="","",基本情報入力シート!C102)</f>
        <v/>
      </c>
      <c r="C59" s="1048"/>
      <c r="D59" s="1048"/>
      <c r="E59" s="1048"/>
      <c r="F59" s="1048"/>
      <c r="G59" s="1048"/>
      <c r="H59" s="1048"/>
      <c r="I59" s="1048"/>
      <c r="J59" s="1048"/>
      <c r="K59" s="1056"/>
      <c r="L59" s="1037" t="str">
        <f>IF(基本情報入力シート!M102="","",基本情報入力シート!M102)</f>
        <v/>
      </c>
      <c r="M59" s="1037" t="str">
        <f>IF(基本情報入力シート!R102="","",基本情報入力シート!R102)</f>
        <v/>
      </c>
      <c r="N59" s="1037" t="str">
        <f>IF(基本情報入力シート!W102="","",基本情報入力シート!W102)</f>
        <v/>
      </c>
      <c r="O59" s="1037" t="str">
        <f>IF(基本情報入力シート!X102="","",基本情報入力シート!X102)</f>
        <v/>
      </c>
      <c r="P59" s="1073" t="str">
        <f>IF(基本情報入力シート!Y102="","",基本情報入力シート!Y102)</f>
        <v/>
      </c>
      <c r="Q59" s="983" t="str">
        <f>IF(基本情報入力シート!Z102="","",基本情報入力シート!Z102)</f>
        <v/>
      </c>
      <c r="R59" s="1082" t="str">
        <f>IF(基本情報入力シート!AA102="","",基本情報入力シート!AA102)</f>
        <v/>
      </c>
      <c r="S59" s="1086"/>
      <c r="T59" s="1090"/>
      <c r="U59" s="1094" t="str">
        <f>IFERROR(VLOOKUP(P59,'【参考】数式用'!$A$5:$I$28,MATCH(T59,'【参考】数式用'!$H$4:$I$4,0)+7,0),"")</f>
        <v/>
      </c>
      <c r="V59" s="1098"/>
      <c r="W59" s="183" t="s">
        <v>171</v>
      </c>
      <c r="X59" s="1105"/>
      <c r="Y59" s="280" t="s">
        <v>31</v>
      </c>
      <c r="Z59" s="1105"/>
      <c r="AA59" s="280" t="s">
        <v>164</v>
      </c>
      <c r="AB59" s="1105"/>
      <c r="AC59" s="280" t="s">
        <v>31</v>
      </c>
      <c r="AD59" s="1105"/>
      <c r="AE59" s="280" t="s">
        <v>39</v>
      </c>
      <c r="AF59" s="1109" t="s">
        <v>68</v>
      </c>
      <c r="AG59" s="1112" t="str">
        <f t="shared" si="0"/>
        <v/>
      </c>
      <c r="AH59" s="1111" t="s">
        <v>8</v>
      </c>
      <c r="AI59" s="1118" t="str">
        <f t="shared" si="1"/>
        <v/>
      </c>
      <c r="AJ59" s="10"/>
      <c r="AK59" s="1122" t="str">
        <f t="shared" si="2"/>
        <v>○</v>
      </c>
      <c r="AL59" s="1123" t="str">
        <f t="shared" si="3"/>
        <v/>
      </c>
      <c r="AM59" s="1124"/>
      <c r="AN59" s="1124"/>
      <c r="AO59" s="1124"/>
      <c r="AP59" s="1124"/>
      <c r="AQ59" s="1124"/>
      <c r="AR59" s="1124"/>
      <c r="AS59" s="1124"/>
      <c r="AT59" s="1124"/>
      <c r="AU59" s="1125"/>
    </row>
    <row r="60" spans="1:47" ht="33" customHeight="1">
      <c r="A60" s="1037">
        <f t="shared" si="4"/>
        <v>50</v>
      </c>
      <c r="B60" s="1043" t="str">
        <f>IF(基本情報入力シート!C103="","",基本情報入力シート!C103)</f>
        <v/>
      </c>
      <c r="C60" s="1048"/>
      <c r="D60" s="1048"/>
      <c r="E60" s="1048"/>
      <c r="F60" s="1048"/>
      <c r="G60" s="1048"/>
      <c r="H60" s="1048"/>
      <c r="I60" s="1048"/>
      <c r="J60" s="1048"/>
      <c r="K60" s="1056"/>
      <c r="L60" s="1037" t="str">
        <f>IF(基本情報入力シート!M103="","",基本情報入力シート!M103)</f>
        <v/>
      </c>
      <c r="M60" s="1037" t="str">
        <f>IF(基本情報入力シート!R103="","",基本情報入力シート!R103)</f>
        <v/>
      </c>
      <c r="N60" s="1037" t="str">
        <f>IF(基本情報入力シート!W103="","",基本情報入力シート!W103)</f>
        <v/>
      </c>
      <c r="O60" s="1037" t="str">
        <f>IF(基本情報入力シート!X103="","",基本情報入力シート!X103)</f>
        <v/>
      </c>
      <c r="P60" s="1073" t="str">
        <f>IF(基本情報入力シート!Y103="","",基本情報入力シート!Y103)</f>
        <v/>
      </c>
      <c r="Q60" s="983" t="str">
        <f>IF(基本情報入力シート!Z103="","",基本情報入力シート!Z103)</f>
        <v/>
      </c>
      <c r="R60" s="1082" t="str">
        <f>IF(基本情報入力シート!AA103="","",基本情報入力シート!AA103)</f>
        <v/>
      </c>
      <c r="S60" s="1086"/>
      <c r="T60" s="1090"/>
      <c r="U60" s="1094" t="str">
        <f>IFERROR(VLOOKUP(P60,'【参考】数式用'!$A$5:$I$28,MATCH(T60,'【参考】数式用'!$H$4:$I$4,0)+7,0),"")</f>
        <v/>
      </c>
      <c r="V60" s="1098"/>
      <c r="W60" s="183" t="s">
        <v>171</v>
      </c>
      <c r="X60" s="1105"/>
      <c r="Y60" s="280" t="s">
        <v>31</v>
      </c>
      <c r="Z60" s="1105"/>
      <c r="AA60" s="280" t="s">
        <v>164</v>
      </c>
      <c r="AB60" s="1105"/>
      <c r="AC60" s="280" t="s">
        <v>31</v>
      </c>
      <c r="AD60" s="1105"/>
      <c r="AE60" s="280" t="s">
        <v>39</v>
      </c>
      <c r="AF60" s="1109" t="s">
        <v>68</v>
      </c>
      <c r="AG60" s="1112" t="str">
        <f t="shared" si="0"/>
        <v/>
      </c>
      <c r="AH60" s="1111" t="s">
        <v>8</v>
      </c>
      <c r="AI60" s="1118" t="str">
        <f t="shared" si="1"/>
        <v/>
      </c>
      <c r="AJ60" s="10"/>
      <c r="AK60" s="1122" t="str">
        <f t="shared" si="2"/>
        <v>○</v>
      </c>
      <c r="AL60" s="1123" t="str">
        <f t="shared" si="3"/>
        <v/>
      </c>
      <c r="AM60" s="1124"/>
      <c r="AN60" s="1124"/>
      <c r="AO60" s="1124"/>
      <c r="AP60" s="1124"/>
      <c r="AQ60" s="1124"/>
      <c r="AR60" s="1124"/>
      <c r="AS60" s="1124"/>
      <c r="AT60" s="1124"/>
      <c r="AU60" s="1125"/>
    </row>
    <row r="61" spans="1:47" ht="33" customHeight="1">
      <c r="A61" s="1037">
        <f t="shared" si="4"/>
        <v>51</v>
      </c>
      <c r="B61" s="1043" t="str">
        <f>IF(基本情報入力シート!C104="","",基本情報入力シート!C104)</f>
        <v/>
      </c>
      <c r="C61" s="1048"/>
      <c r="D61" s="1048"/>
      <c r="E61" s="1048"/>
      <c r="F61" s="1048"/>
      <c r="G61" s="1048"/>
      <c r="H61" s="1048"/>
      <c r="I61" s="1048"/>
      <c r="J61" s="1048"/>
      <c r="K61" s="1056"/>
      <c r="L61" s="1037" t="str">
        <f>IF(基本情報入力シート!M104="","",基本情報入力シート!M104)</f>
        <v/>
      </c>
      <c r="M61" s="1037" t="str">
        <f>IF(基本情報入力シート!R104="","",基本情報入力シート!R104)</f>
        <v/>
      </c>
      <c r="N61" s="1037" t="str">
        <f>IF(基本情報入力シート!W104="","",基本情報入力シート!W104)</f>
        <v/>
      </c>
      <c r="O61" s="1037" t="str">
        <f>IF(基本情報入力シート!X104="","",基本情報入力シート!X104)</f>
        <v/>
      </c>
      <c r="P61" s="1073" t="str">
        <f>IF(基本情報入力シート!Y104="","",基本情報入力シート!Y104)</f>
        <v/>
      </c>
      <c r="Q61" s="983" t="str">
        <f>IF(基本情報入力シート!Z104="","",基本情報入力シート!Z104)</f>
        <v/>
      </c>
      <c r="R61" s="1082" t="str">
        <f>IF(基本情報入力シート!AA104="","",基本情報入力シート!AA104)</f>
        <v/>
      </c>
      <c r="S61" s="1086"/>
      <c r="T61" s="1090"/>
      <c r="U61" s="1094" t="str">
        <f>IFERROR(VLOOKUP(P61,'【参考】数式用'!$A$5:$I$28,MATCH(T61,'【参考】数式用'!$H$4:$I$4,0)+7,0),"")</f>
        <v/>
      </c>
      <c r="V61" s="1098"/>
      <c r="W61" s="183" t="s">
        <v>171</v>
      </c>
      <c r="X61" s="1105"/>
      <c r="Y61" s="280" t="s">
        <v>31</v>
      </c>
      <c r="Z61" s="1105"/>
      <c r="AA61" s="280" t="s">
        <v>164</v>
      </c>
      <c r="AB61" s="1105"/>
      <c r="AC61" s="280" t="s">
        <v>31</v>
      </c>
      <c r="AD61" s="1105"/>
      <c r="AE61" s="280" t="s">
        <v>39</v>
      </c>
      <c r="AF61" s="1109" t="s">
        <v>68</v>
      </c>
      <c r="AG61" s="1112" t="str">
        <f t="shared" si="0"/>
        <v/>
      </c>
      <c r="AH61" s="1111" t="s">
        <v>8</v>
      </c>
      <c r="AI61" s="1118" t="str">
        <f t="shared" si="1"/>
        <v/>
      </c>
      <c r="AJ61" s="10"/>
      <c r="AK61" s="1122" t="str">
        <f t="shared" si="2"/>
        <v>○</v>
      </c>
      <c r="AL61" s="1123" t="str">
        <f t="shared" si="3"/>
        <v/>
      </c>
      <c r="AM61" s="1124"/>
      <c r="AN61" s="1124"/>
      <c r="AO61" s="1124"/>
      <c r="AP61" s="1124"/>
      <c r="AQ61" s="1124"/>
      <c r="AR61" s="1124"/>
      <c r="AS61" s="1124"/>
      <c r="AT61" s="1124"/>
      <c r="AU61" s="1125"/>
    </row>
    <row r="62" spans="1:47" ht="33" customHeight="1">
      <c r="A62" s="1037">
        <f t="shared" si="4"/>
        <v>52</v>
      </c>
      <c r="B62" s="1043" t="str">
        <f>IF(基本情報入力シート!C105="","",基本情報入力シート!C105)</f>
        <v/>
      </c>
      <c r="C62" s="1048"/>
      <c r="D62" s="1048"/>
      <c r="E62" s="1048"/>
      <c r="F62" s="1048"/>
      <c r="G62" s="1048"/>
      <c r="H62" s="1048"/>
      <c r="I62" s="1048"/>
      <c r="J62" s="1048"/>
      <c r="K62" s="1056"/>
      <c r="L62" s="1037" t="str">
        <f>IF(基本情報入力シート!M105="","",基本情報入力シート!M105)</f>
        <v/>
      </c>
      <c r="M62" s="1037" t="str">
        <f>IF(基本情報入力シート!R105="","",基本情報入力シート!R105)</f>
        <v/>
      </c>
      <c r="N62" s="1037" t="str">
        <f>IF(基本情報入力シート!W105="","",基本情報入力シート!W105)</f>
        <v/>
      </c>
      <c r="O62" s="1037" t="str">
        <f>IF(基本情報入力シート!X105="","",基本情報入力シート!X105)</f>
        <v/>
      </c>
      <c r="P62" s="1073" t="str">
        <f>IF(基本情報入力シート!Y105="","",基本情報入力シート!Y105)</f>
        <v/>
      </c>
      <c r="Q62" s="983" t="str">
        <f>IF(基本情報入力シート!Z105="","",基本情報入力シート!Z105)</f>
        <v/>
      </c>
      <c r="R62" s="1082" t="str">
        <f>IF(基本情報入力シート!AA105="","",基本情報入力シート!AA105)</f>
        <v/>
      </c>
      <c r="S62" s="1086"/>
      <c r="T62" s="1090"/>
      <c r="U62" s="1094" t="str">
        <f>IFERROR(VLOOKUP(P62,'【参考】数式用'!$A$5:$I$28,MATCH(T62,'【参考】数式用'!$H$4:$I$4,0)+7,0),"")</f>
        <v/>
      </c>
      <c r="V62" s="1098"/>
      <c r="W62" s="183" t="s">
        <v>171</v>
      </c>
      <c r="X62" s="1105"/>
      <c r="Y62" s="280" t="s">
        <v>31</v>
      </c>
      <c r="Z62" s="1105"/>
      <c r="AA62" s="280" t="s">
        <v>164</v>
      </c>
      <c r="AB62" s="1105"/>
      <c r="AC62" s="280" t="s">
        <v>31</v>
      </c>
      <c r="AD62" s="1105"/>
      <c r="AE62" s="280" t="s">
        <v>39</v>
      </c>
      <c r="AF62" s="1109" t="s">
        <v>68</v>
      </c>
      <c r="AG62" s="1112" t="str">
        <f t="shared" si="0"/>
        <v/>
      </c>
      <c r="AH62" s="1111" t="s">
        <v>8</v>
      </c>
      <c r="AI62" s="1118" t="str">
        <f t="shared" si="1"/>
        <v/>
      </c>
      <c r="AJ62" s="10"/>
      <c r="AK62" s="1122" t="str">
        <f t="shared" si="2"/>
        <v>○</v>
      </c>
      <c r="AL62" s="1123" t="str">
        <f t="shared" si="3"/>
        <v/>
      </c>
      <c r="AM62" s="1124"/>
      <c r="AN62" s="1124"/>
      <c r="AO62" s="1124"/>
      <c r="AP62" s="1124"/>
      <c r="AQ62" s="1124"/>
      <c r="AR62" s="1124"/>
      <c r="AS62" s="1124"/>
      <c r="AT62" s="1124"/>
      <c r="AU62" s="1125"/>
    </row>
    <row r="63" spans="1:47" ht="33" customHeight="1">
      <c r="A63" s="1037">
        <f t="shared" si="4"/>
        <v>53</v>
      </c>
      <c r="B63" s="1043" t="str">
        <f>IF(基本情報入力シート!C106="","",基本情報入力シート!C106)</f>
        <v/>
      </c>
      <c r="C63" s="1048"/>
      <c r="D63" s="1048"/>
      <c r="E63" s="1048"/>
      <c r="F63" s="1048"/>
      <c r="G63" s="1048"/>
      <c r="H63" s="1048"/>
      <c r="I63" s="1048"/>
      <c r="J63" s="1048"/>
      <c r="K63" s="1056"/>
      <c r="L63" s="1037" t="str">
        <f>IF(基本情報入力シート!M106="","",基本情報入力シート!M106)</f>
        <v/>
      </c>
      <c r="M63" s="1037" t="str">
        <f>IF(基本情報入力シート!R106="","",基本情報入力シート!R106)</f>
        <v/>
      </c>
      <c r="N63" s="1037" t="str">
        <f>IF(基本情報入力シート!W106="","",基本情報入力シート!W106)</f>
        <v/>
      </c>
      <c r="O63" s="1037" t="str">
        <f>IF(基本情報入力シート!X106="","",基本情報入力シート!X106)</f>
        <v/>
      </c>
      <c r="P63" s="1073" t="str">
        <f>IF(基本情報入力シート!Y106="","",基本情報入力シート!Y106)</f>
        <v/>
      </c>
      <c r="Q63" s="983" t="str">
        <f>IF(基本情報入力シート!Z106="","",基本情報入力シート!Z106)</f>
        <v/>
      </c>
      <c r="R63" s="1082" t="str">
        <f>IF(基本情報入力シート!AA106="","",基本情報入力シート!AA106)</f>
        <v/>
      </c>
      <c r="S63" s="1086"/>
      <c r="T63" s="1090"/>
      <c r="U63" s="1094" t="str">
        <f>IFERROR(VLOOKUP(P63,'【参考】数式用'!$A$5:$I$28,MATCH(T63,'【参考】数式用'!$H$4:$I$4,0)+7,0),"")</f>
        <v/>
      </c>
      <c r="V63" s="1098"/>
      <c r="W63" s="183" t="s">
        <v>171</v>
      </c>
      <c r="X63" s="1105"/>
      <c r="Y63" s="280" t="s">
        <v>31</v>
      </c>
      <c r="Z63" s="1105"/>
      <c r="AA63" s="280" t="s">
        <v>164</v>
      </c>
      <c r="AB63" s="1105"/>
      <c r="AC63" s="280" t="s">
        <v>31</v>
      </c>
      <c r="AD63" s="1105"/>
      <c r="AE63" s="280" t="s">
        <v>39</v>
      </c>
      <c r="AF63" s="1109" t="s">
        <v>68</v>
      </c>
      <c r="AG63" s="1112" t="str">
        <f t="shared" si="0"/>
        <v/>
      </c>
      <c r="AH63" s="1111" t="s">
        <v>8</v>
      </c>
      <c r="AI63" s="1118" t="str">
        <f t="shared" si="1"/>
        <v/>
      </c>
      <c r="AJ63" s="10"/>
      <c r="AK63" s="1122" t="str">
        <f t="shared" si="2"/>
        <v>○</v>
      </c>
      <c r="AL63" s="1123" t="str">
        <f t="shared" si="3"/>
        <v/>
      </c>
      <c r="AM63" s="1124"/>
      <c r="AN63" s="1124"/>
      <c r="AO63" s="1124"/>
      <c r="AP63" s="1124"/>
      <c r="AQ63" s="1124"/>
      <c r="AR63" s="1124"/>
      <c r="AS63" s="1124"/>
      <c r="AT63" s="1124"/>
      <c r="AU63" s="1125"/>
    </row>
    <row r="64" spans="1:47" ht="33" customHeight="1">
      <c r="A64" s="1037">
        <f t="shared" si="4"/>
        <v>54</v>
      </c>
      <c r="B64" s="1043" t="str">
        <f>IF(基本情報入力シート!C107="","",基本情報入力シート!C107)</f>
        <v/>
      </c>
      <c r="C64" s="1048"/>
      <c r="D64" s="1048"/>
      <c r="E64" s="1048"/>
      <c r="F64" s="1048"/>
      <c r="G64" s="1048"/>
      <c r="H64" s="1048"/>
      <c r="I64" s="1048"/>
      <c r="J64" s="1048"/>
      <c r="K64" s="1056"/>
      <c r="L64" s="1037" t="str">
        <f>IF(基本情報入力シート!M107="","",基本情報入力シート!M107)</f>
        <v/>
      </c>
      <c r="M64" s="1037" t="str">
        <f>IF(基本情報入力シート!R107="","",基本情報入力シート!R107)</f>
        <v/>
      </c>
      <c r="N64" s="1037" t="str">
        <f>IF(基本情報入力シート!W107="","",基本情報入力シート!W107)</f>
        <v/>
      </c>
      <c r="O64" s="1037" t="str">
        <f>IF(基本情報入力シート!X107="","",基本情報入力シート!X107)</f>
        <v/>
      </c>
      <c r="P64" s="1073" t="str">
        <f>IF(基本情報入力シート!Y107="","",基本情報入力シート!Y107)</f>
        <v/>
      </c>
      <c r="Q64" s="983" t="str">
        <f>IF(基本情報入力シート!Z107="","",基本情報入力シート!Z107)</f>
        <v/>
      </c>
      <c r="R64" s="1082" t="str">
        <f>IF(基本情報入力シート!AA107="","",基本情報入力シート!AA107)</f>
        <v/>
      </c>
      <c r="S64" s="1086"/>
      <c r="T64" s="1090"/>
      <c r="U64" s="1094" t="str">
        <f>IFERROR(VLOOKUP(P64,'【参考】数式用'!$A$5:$I$28,MATCH(T64,'【参考】数式用'!$H$4:$I$4,0)+7,0),"")</f>
        <v/>
      </c>
      <c r="V64" s="1098"/>
      <c r="W64" s="183" t="s">
        <v>171</v>
      </c>
      <c r="X64" s="1105"/>
      <c r="Y64" s="280" t="s">
        <v>31</v>
      </c>
      <c r="Z64" s="1105"/>
      <c r="AA64" s="280" t="s">
        <v>164</v>
      </c>
      <c r="AB64" s="1105"/>
      <c r="AC64" s="280" t="s">
        <v>31</v>
      </c>
      <c r="AD64" s="1105"/>
      <c r="AE64" s="280" t="s">
        <v>39</v>
      </c>
      <c r="AF64" s="1109" t="s">
        <v>68</v>
      </c>
      <c r="AG64" s="1112" t="str">
        <f t="shared" si="0"/>
        <v/>
      </c>
      <c r="AH64" s="1111" t="s">
        <v>8</v>
      </c>
      <c r="AI64" s="1118" t="str">
        <f t="shared" si="1"/>
        <v/>
      </c>
      <c r="AJ64" s="10"/>
      <c r="AK64" s="1122" t="str">
        <f t="shared" si="2"/>
        <v>○</v>
      </c>
      <c r="AL64" s="1123" t="str">
        <f t="shared" si="3"/>
        <v/>
      </c>
      <c r="AM64" s="1124"/>
      <c r="AN64" s="1124"/>
      <c r="AO64" s="1124"/>
      <c r="AP64" s="1124"/>
      <c r="AQ64" s="1124"/>
      <c r="AR64" s="1124"/>
      <c r="AS64" s="1124"/>
      <c r="AT64" s="1124"/>
      <c r="AU64" s="1125"/>
    </row>
    <row r="65" spans="1:47" ht="33" customHeight="1">
      <c r="A65" s="1037">
        <f t="shared" si="4"/>
        <v>55</v>
      </c>
      <c r="B65" s="1043" t="str">
        <f>IF(基本情報入力シート!C108="","",基本情報入力シート!C108)</f>
        <v/>
      </c>
      <c r="C65" s="1048"/>
      <c r="D65" s="1048"/>
      <c r="E65" s="1048"/>
      <c r="F65" s="1048"/>
      <c r="G65" s="1048"/>
      <c r="H65" s="1048"/>
      <c r="I65" s="1048"/>
      <c r="J65" s="1048"/>
      <c r="K65" s="1056"/>
      <c r="L65" s="1037" t="str">
        <f>IF(基本情報入力シート!M108="","",基本情報入力シート!M108)</f>
        <v/>
      </c>
      <c r="M65" s="1037" t="str">
        <f>IF(基本情報入力シート!R108="","",基本情報入力シート!R108)</f>
        <v/>
      </c>
      <c r="N65" s="1037" t="str">
        <f>IF(基本情報入力シート!W108="","",基本情報入力シート!W108)</f>
        <v/>
      </c>
      <c r="O65" s="1037" t="str">
        <f>IF(基本情報入力シート!X108="","",基本情報入力シート!X108)</f>
        <v/>
      </c>
      <c r="P65" s="1073" t="str">
        <f>IF(基本情報入力シート!Y108="","",基本情報入力シート!Y108)</f>
        <v/>
      </c>
      <c r="Q65" s="983" t="str">
        <f>IF(基本情報入力シート!Z108="","",基本情報入力シート!Z108)</f>
        <v/>
      </c>
      <c r="R65" s="1082" t="str">
        <f>IF(基本情報入力シート!AA108="","",基本情報入力シート!AA108)</f>
        <v/>
      </c>
      <c r="S65" s="1086"/>
      <c r="T65" s="1090"/>
      <c r="U65" s="1094" t="str">
        <f>IFERROR(VLOOKUP(P65,'【参考】数式用'!$A$5:$I$28,MATCH(T65,'【参考】数式用'!$H$4:$I$4,0)+7,0),"")</f>
        <v/>
      </c>
      <c r="V65" s="1098"/>
      <c r="W65" s="183" t="s">
        <v>171</v>
      </c>
      <c r="X65" s="1105"/>
      <c r="Y65" s="280" t="s">
        <v>31</v>
      </c>
      <c r="Z65" s="1105"/>
      <c r="AA65" s="280" t="s">
        <v>164</v>
      </c>
      <c r="AB65" s="1105"/>
      <c r="AC65" s="280" t="s">
        <v>31</v>
      </c>
      <c r="AD65" s="1105"/>
      <c r="AE65" s="280" t="s">
        <v>39</v>
      </c>
      <c r="AF65" s="1109" t="s">
        <v>68</v>
      </c>
      <c r="AG65" s="1112" t="str">
        <f t="shared" si="0"/>
        <v/>
      </c>
      <c r="AH65" s="1111" t="s">
        <v>8</v>
      </c>
      <c r="AI65" s="1118" t="str">
        <f t="shared" si="1"/>
        <v/>
      </c>
      <c r="AJ65" s="10"/>
      <c r="AK65" s="1122" t="str">
        <f t="shared" si="2"/>
        <v>○</v>
      </c>
      <c r="AL65" s="1123" t="str">
        <f t="shared" si="3"/>
        <v/>
      </c>
      <c r="AM65" s="1124"/>
      <c r="AN65" s="1124"/>
      <c r="AO65" s="1124"/>
      <c r="AP65" s="1124"/>
      <c r="AQ65" s="1124"/>
      <c r="AR65" s="1124"/>
      <c r="AS65" s="1124"/>
      <c r="AT65" s="1124"/>
      <c r="AU65" s="1125"/>
    </row>
    <row r="66" spans="1:47" ht="33" customHeight="1">
      <c r="A66" s="1037">
        <f t="shared" si="4"/>
        <v>56</v>
      </c>
      <c r="B66" s="1043" t="str">
        <f>IF(基本情報入力シート!C109="","",基本情報入力シート!C109)</f>
        <v/>
      </c>
      <c r="C66" s="1048"/>
      <c r="D66" s="1048"/>
      <c r="E66" s="1048"/>
      <c r="F66" s="1048"/>
      <c r="G66" s="1048"/>
      <c r="H66" s="1048"/>
      <c r="I66" s="1048"/>
      <c r="J66" s="1048"/>
      <c r="K66" s="1056"/>
      <c r="L66" s="1037" t="str">
        <f>IF(基本情報入力シート!M109="","",基本情報入力シート!M109)</f>
        <v/>
      </c>
      <c r="M66" s="1037" t="str">
        <f>IF(基本情報入力シート!R109="","",基本情報入力シート!R109)</f>
        <v/>
      </c>
      <c r="N66" s="1037" t="str">
        <f>IF(基本情報入力シート!W109="","",基本情報入力シート!W109)</f>
        <v/>
      </c>
      <c r="O66" s="1037" t="str">
        <f>IF(基本情報入力シート!X109="","",基本情報入力シート!X109)</f>
        <v/>
      </c>
      <c r="P66" s="1073" t="str">
        <f>IF(基本情報入力シート!Y109="","",基本情報入力シート!Y109)</f>
        <v/>
      </c>
      <c r="Q66" s="983" t="str">
        <f>IF(基本情報入力シート!Z109="","",基本情報入力シート!Z109)</f>
        <v/>
      </c>
      <c r="R66" s="1082" t="str">
        <f>IF(基本情報入力シート!AA109="","",基本情報入力シート!AA109)</f>
        <v/>
      </c>
      <c r="S66" s="1086"/>
      <c r="T66" s="1090"/>
      <c r="U66" s="1094" t="str">
        <f>IFERROR(VLOOKUP(P66,'【参考】数式用'!$A$5:$I$28,MATCH(T66,'【参考】数式用'!$H$4:$I$4,0)+7,0),"")</f>
        <v/>
      </c>
      <c r="V66" s="1098"/>
      <c r="W66" s="183" t="s">
        <v>171</v>
      </c>
      <c r="X66" s="1105"/>
      <c r="Y66" s="280" t="s">
        <v>31</v>
      </c>
      <c r="Z66" s="1105"/>
      <c r="AA66" s="280" t="s">
        <v>164</v>
      </c>
      <c r="AB66" s="1105"/>
      <c r="AC66" s="280" t="s">
        <v>31</v>
      </c>
      <c r="AD66" s="1105"/>
      <c r="AE66" s="280" t="s">
        <v>39</v>
      </c>
      <c r="AF66" s="1109" t="s">
        <v>68</v>
      </c>
      <c r="AG66" s="1112" t="str">
        <f t="shared" si="0"/>
        <v/>
      </c>
      <c r="AH66" s="1111" t="s">
        <v>8</v>
      </c>
      <c r="AI66" s="1118" t="str">
        <f t="shared" si="1"/>
        <v/>
      </c>
      <c r="AJ66" s="10"/>
      <c r="AK66" s="1122" t="str">
        <f t="shared" si="2"/>
        <v>○</v>
      </c>
      <c r="AL66" s="1123" t="str">
        <f t="shared" si="3"/>
        <v/>
      </c>
      <c r="AM66" s="1124"/>
      <c r="AN66" s="1124"/>
      <c r="AO66" s="1124"/>
      <c r="AP66" s="1124"/>
      <c r="AQ66" s="1124"/>
      <c r="AR66" s="1124"/>
      <c r="AS66" s="1124"/>
      <c r="AT66" s="1124"/>
      <c r="AU66" s="1125"/>
    </row>
    <row r="67" spans="1:47" ht="33" customHeight="1">
      <c r="A67" s="1037">
        <f t="shared" si="4"/>
        <v>57</v>
      </c>
      <c r="B67" s="1043" t="str">
        <f>IF(基本情報入力シート!C110="","",基本情報入力シート!C110)</f>
        <v/>
      </c>
      <c r="C67" s="1048"/>
      <c r="D67" s="1048"/>
      <c r="E67" s="1048"/>
      <c r="F67" s="1048"/>
      <c r="G67" s="1048"/>
      <c r="H67" s="1048"/>
      <c r="I67" s="1048"/>
      <c r="J67" s="1048"/>
      <c r="K67" s="1056"/>
      <c r="L67" s="1037" t="str">
        <f>IF(基本情報入力シート!M110="","",基本情報入力シート!M110)</f>
        <v/>
      </c>
      <c r="M67" s="1037" t="str">
        <f>IF(基本情報入力シート!R110="","",基本情報入力シート!R110)</f>
        <v/>
      </c>
      <c r="N67" s="1037" t="str">
        <f>IF(基本情報入力シート!W110="","",基本情報入力シート!W110)</f>
        <v/>
      </c>
      <c r="O67" s="1037" t="str">
        <f>IF(基本情報入力シート!X110="","",基本情報入力シート!X110)</f>
        <v/>
      </c>
      <c r="P67" s="1073" t="str">
        <f>IF(基本情報入力シート!Y110="","",基本情報入力シート!Y110)</f>
        <v/>
      </c>
      <c r="Q67" s="983" t="str">
        <f>IF(基本情報入力シート!Z110="","",基本情報入力シート!Z110)</f>
        <v/>
      </c>
      <c r="R67" s="1082" t="str">
        <f>IF(基本情報入力シート!AA110="","",基本情報入力シート!AA110)</f>
        <v/>
      </c>
      <c r="S67" s="1086"/>
      <c r="T67" s="1090"/>
      <c r="U67" s="1094" t="str">
        <f>IFERROR(VLOOKUP(P67,'【参考】数式用'!$A$5:$I$28,MATCH(T67,'【参考】数式用'!$H$4:$I$4,0)+7,0),"")</f>
        <v/>
      </c>
      <c r="V67" s="1098"/>
      <c r="W67" s="183" t="s">
        <v>171</v>
      </c>
      <c r="X67" s="1105"/>
      <c r="Y67" s="280" t="s">
        <v>31</v>
      </c>
      <c r="Z67" s="1105"/>
      <c r="AA67" s="280" t="s">
        <v>164</v>
      </c>
      <c r="AB67" s="1105"/>
      <c r="AC67" s="280" t="s">
        <v>31</v>
      </c>
      <c r="AD67" s="1105"/>
      <c r="AE67" s="280" t="s">
        <v>39</v>
      </c>
      <c r="AF67" s="1109" t="s">
        <v>68</v>
      </c>
      <c r="AG67" s="1112" t="str">
        <f t="shared" si="0"/>
        <v/>
      </c>
      <c r="AH67" s="1111" t="s">
        <v>8</v>
      </c>
      <c r="AI67" s="1118" t="str">
        <f t="shared" si="1"/>
        <v/>
      </c>
      <c r="AJ67" s="10"/>
      <c r="AK67" s="1122" t="str">
        <f t="shared" si="2"/>
        <v>○</v>
      </c>
      <c r="AL67" s="1123" t="str">
        <f t="shared" si="3"/>
        <v/>
      </c>
      <c r="AM67" s="1124"/>
      <c r="AN67" s="1124"/>
      <c r="AO67" s="1124"/>
      <c r="AP67" s="1124"/>
      <c r="AQ67" s="1124"/>
      <c r="AR67" s="1124"/>
      <c r="AS67" s="1124"/>
      <c r="AT67" s="1124"/>
      <c r="AU67" s="1125"/>
    </row>
    <row r="68" spans="1:47" ht="33" customHeight="1">
      <c r="A68" s="1037">
        <f t="shared" si="4"/>
        <v>58</v>
      </c>
      <c r="B68" s="1043" t="str">
        <f>IF(基本情報入力シート!C111="","",基本情報入力シート!C111)</f>
        <v/>
      </c>
      <c r="C68" s="1048"/>
      <c r="D68" s="1048"/>
      <c r="E68" s="1048"/>
      <c r="F68" s="1048"/>
      <c r="G68" s="1048"/>
      <c r="H68" s="1048"/>
      <c r="I68" s="1048"/>
      <c r="J68" s="1048"/>
      <c r="K68" s="1056"/>
      <c r="L68" s="1037" t="str">
        <f>IF(基本情報入力シート!M111="","",基本情報入力シート!M111)</f>
        <v/>
      </c>
      <c r="M68" s="1037" t="str">
        <f>IF(基本情報入力シート!R111="","",基本情報入力シート!R111)</f>
        <v/>
      </c>
      <c r="N68" s="1037" t="str">
        <f>IF(基本情報入力シート!W111="","",基本情報入力シート!W111)</f>
        <v/>
      </c>
      <c r="O68" s="1037" t="str">
        <f>IF(基本情報入力シート!X111="","",基本情報入力シート!X111)</f>
        <v/>
      </c>
      <c r="P68" s="1073" t="str">
        <f>IF(基本情報入力シート!Y111="","",基本情報入力シート!Y111)</f>
        <v/>
      </c>
      <c r="Q68" s="983" t="str">
        <f>IF(基本情報入力シート!Z111="","",基本情報入力シート!Z111)</f>
        <v/>
      </c>
      <c r="R68" s="1082" t="str">
        <f>IF(基本情報入力シート!AA111="","",基本情報入力シート!AA111)</f>
        <v/>
      </c>
      <c r="S68" s="1086"/>
      <c r="T68" s="1090"/>
      <c r="U68" s="1094" t="str">
        <f>IFERROR(VLOOKUP(P68,'【参考】数式用'!$A$5:$I$28,MATCH(T68,'【参考】数式用'!$H$4:$I$4,0)+7,0),"")</f>
        <v/>
      </c>
      <c r="V68" s="1098"/>
      <c r="W68" s="183" t="s">
        <v>171</v>
      </c>
      <c r="X68" s="1105"/>
      <c r="Y68" s="280" t="s">
        <v>31</v>
      </c>
      <c r="Z68" s="1105"/>
      <c r="AA68" s="280" t="s">
        <v>164</v>
      </c>
      <c r="AB68" s="1105"/>
      <c r="AC68" s="280" t="s">
        <v>31</v>
      </c>
      <c r="AD68" s="1105"/>
      <c r="AE68" s="280" t="s">
        <v>39</v>
      </c>
      <c r="AF68" s="1109" t="s">
        <v>68</v>
      </c>
      <c r="AG68" s="1112" t="str">
        <f t="shared" si="0"/>
        <v/>
      </c>
      <c r="AH68" s="1111" t="s">
        <v>8</v>
      </c>
      <c r="AI68" s="1118" t="str">
        <f t="shared" si="1"/>
        <v/>
      </c>
      <c r="AJ68" s="10"/>
      <c r="AK68" s="1122" t="str">
        <f t="shared" si="2"/>
        <v>○</v>
      </c>
      <c r="AL68" s="1123" t="str">
        <f t="shared" si="3"/>
        <v/>
      </c>
      <c r="AM68" s="1124"/>
      <c r="AN68" s="1124"/>
      <c r="AO68" s="1124"/>
      <c r="AP68" s="1124"/>
      <c r="AQ68" s="1124"/>
      <c r="AR68" s="1124"/>
      <c r="AS68" s="1124"/>
      <c r="AT68" s="1124"/>
      <c r="AU68" s="1125"/>
    </row>
    <row r="69" spans="1:47" ht="33" customHeight="1">
      <c r="A69" s="1037">
        <f t="shared" si="4"/>
        <v>59</v>
      </c>
      <c r="B69" s="1043" t="str">
        <f>IF(基本情報入力シート!C112="","",基本情報入力シート!C112)</f>
        <v/>
      </c>
      <c r="C69" s="1048"/>
      <c r="D69" s="1048"/>
      <c r="E69" s="1048"/>
      <c r="F69" s="1048"/>
      <c r="G69" s="1048"/>
      <c r="H69" s="1048"/>
      <c r="I69" s="1048"/>
      <c r="J69" s="1048"/>
      <c r="K69" s="1056"/>
      <c r="L69" s="1037" t="str">
        <f>IF(基本情報入力シート!M112="","",基本情報入力シート!M112)</f>
        <v/>
      </c>
      <c r="M69" s="1037" t="str">
        <f>IF(基本情報入力シート!R112="","",基本情報入力シート!R112)</f>
        <v/>
      </c>
      <c r="N69" s="1037" t="str">
        <f>IF(基本情報入力シート!W112="","",基本情報入力シート!W112)</f>
        <v/>
      </c>
      <c r="O69" s="1037" t="str">
        <f>IF(基本情報入力シート!X112="","",基本情報入力シート!X112)</f>
        <v/>
      </c>
      <c r="P69" s="1073" t="str">
        <f>IF(基本情報入力シート!Y112="","",基本情報入力シート!Y112)</f>
        <v/>
      </c>
      <c r="Q69" s="983" t="str">
        <f>IF(基本情報入力シート!Z112="","",基本情報入力シート!Z112)</f>
        <v/>
      </c>
      <c r="R69" s="1082" t="str">
        <f>IF(基本情報入力シート!AA112="","",基本情報入力シート!AA112)</f>
        <v/>
      </c>
      <c r="S69" s="1086"/>
      <c r="T69" s="1090"/>
      <c r="U69" s="1094" t="str">
        <f>IFERROR(VLOOKUP(P69,'【参考】数式用'!$A$5:$I$28,MATCH(T69,'【参考】数式用'!$H$4:$I$4,0)+7,0),"")</f>
        <v/>
      </c>
      <c r="V69" s="1098"/>
      <c r="W69" s="183" t="s">
        <v>171</v>
      </c>
      <c r="X69" s="1105"/>
      <c r="Y69" s="280" t="s">
        <v>31</v>
      </c>
      <c r="Z69" s="1105"/>
      <c r="AA69" s="280" t="s">
        <v>164</v>
      </c>
      <c r="AB69" s="1105"/>
      <c r="AC69" s="280" t="s">
        <v>31</v>
      </c>
      <c r="AD69" s="1105"/>
      <c r="AE69" s="280" t="s">
        <v>39</v>
      </c>
      <c r="AF69" s="1109" t="s">
        <v>68</v>
      </c>
      <c r="AG69" s="1112" t="str">
        <f t="shared" si="0"/>
        <v/>
      </c>
      <c r="AH69" s="1111" t="s">
        <v>8</v>
      </c>
      <c r="AI69" s="1118" t="str">
        <f t="shared" si="1"/>
        <v/>
      </c>
      <c r="AJ69" s="10"/>
      <c r="AK69" s="1122" t="str">
        <f t="shared" si="2"/>
        <v>○</v>
      </c>
      <c r="AL69" s="1123" t="str">
        <f t="shared" si="3"/>
        <v/>
      </c>
      <c r="AM69" s="1124"/>
      <c r="AN69" s="1124"/>
      <c r="AO69" s="1124"/>
      <c r="AP69" s="1124"/>
      <c r="AQ69" s="1124"/>
      <c r="AR69" s="1124"/>
      <c r="AS69" s="1124"/>
      <c r="AT69" s="1124"/>
      <c r="AU69" s="1125"/>
    </row>
    <row r="70" spans="1:47" ht="33" customHeight="1">
      <c r="A70" s="1037">
        <f t="shared" si="4"/>
        <v>60</v>
      </c>
      <c r="B70" s="1043" t="str">
        <f>IF(基本情報入力シート!C113="","",基本情報入力シート!C113)</f>
        <v/>
      </c>
      <c r="C70" s="1048"/>
      <c r="D70" s="1048"/>
      <c r="E70" s="1048"/>
      <c r="F70" s="1048"/>
      <c r="G70" s="1048"/>
      <c r="H70" s="1048"/>
      <c r="I70" s="1048"/>
      <c r="J70" s="1048"/>
      <c r="K70" s="1056"/>
      <c r="L70" s="1037" t="str">
        <f>IF(基本情報入力シート!M113="","",基本情報入力シート!M113)</f>
        <v/>
      </c>
      <c r="M70" s="1037" t="str">
        <f>IF(基本情報入力シート!R113="","",基本情報入力シート!R113)</f>
        <v/>
      </c>
      <c r="N70" s="1037" t="str">
        <f>IF(基本情報入力シート!W113="","",基本情報入力シート!W113)</f>
        <v/>
      </c>
      <c r="O70" s="1037" t="str">
        <f>IF(基本情報入力シート!X113="","",基本情報入力シート!X113)</f>
        <v/>
      </c>
      <c r="P70" s="1073" t="str">
        <f>IF(基本情報入力シート!Y113="","",基本情報入力シート!Y113)</f>
        <v/>
      </c>
      <c r="Q70" s="983" t="str">
        <f>IF(基本情報入力シート!Z113="","",基本情報入力シート!Z113)</f>
        <v/>
      </c>
      <c r="R70" s="1082" t="str">
        <f>IF(基本情報入力シート!AA113="","",基本情報入力シート!AA113)</f>
        <v/>
      </c>
      <c r="S70" s="1086"/>
      <c r="T70" s="1090"/>
      <c r="U70" s="1094" t="str">
        <f>IFERROR(VLOOKUP(P70,'【参考】数式用'!$A$5:$I$28,MATCH(T70,'【参考】数式用'!$H$4:$I$4,0)+7,0),"")</f>
        <v/>
      </c>
      <c r="V70" s="1098"/>
      <c r="W70" s="183" t="s">
        <v>171</v>
      </c>
      <c r="X70" s="1105"/>
      <c r="Y70" s="280" t="s">
        <v>31</v>
      </c>
      <c r="Z70" s="1105"/>
      <c r="AA70" s="280" t="s">
        <v>164</v>
      </c>
      <c r="AB70" s="1105"/>
      <c r="AC70" s="280" t="s">
        <v>31</v>
      </c>
      <c r="AD70" s="1105"/>
      <c r="AE70" s="280" t="s">
        <v>39</v>
      </c>
      <c r="AF70" s="1109" t="s">
        <v>68</v>
      </c>
      <c r="AG70" s="1112" t="str">
        <f t="shared" si="0"/>
        <v/>
      </c>
      <c r="AH70" s="1111" t="s">
        <v>8</v>
      </c>
      <c r="AI70" s="1118" t="str">
        <f t="shared" si="1"/>
        <v/>
      </c>
      <c r="AJ70" s="10"/>
      <c r="AK70" s="1122" t="str">
        <f t="shared" si="2"/>
        <v>○</v>
      </c>
      <c r="AL70" s="1123" t="str">
        <f t="shared" si="3"/>
        <v/>
      </c>
      <c r="AM70" s="1124"/>
      <c r="AN70" s="1124"/>
      <c r="AO70" s="1124"/>
      <c r="AP70" s="1124"/>
      <c r="AQ70" s="1124"/>
      <c r="AR70" s="1124"/>
      <c r="AS70" s="1124"/>
      <c r="AT70" s="1124"/>
      <c r="AU70" s="1125"/>
    </row>
    <row r="71" spans="1:47" ht="33" customHeight="1">
      <c r="A71" s="1037">
        <f t="shared" si="4"/>
        <v>61</v>
      </c>
      <c r="B71" s="1043" t="str">
        <f>IF(基本情報入力シート!C114="","",基本情報入力シート!C114)</f>
        <v/>
      </c>
      <c r="C71" s="1048"/>
      <c r="D71" s="1048"/>
      <c r="E71" s="1048"/>
      <c r="F71" s="1048"/>
      <c r="G71" s="1048"/>
      <c r="H71" s="1048"/>
      <c r="I71" s="1048"/>
      <c r="J71" s="1048"/>
      <c r="K71" s="1056"/>
      <c r="L71" s="1037" t="str">
        <f>IF(基本情報入力シート!M114="","",基本情報入力シート!M114)</f>
        <v/>
      </c>
      <c r="M71" s="1037" t="str">
        <f>IF(基本情報入力シート!R114="","",基本情報入力シート!R114)</f>
        <v/>
      </c>
      <c r="N71" s="1037" t="str">
        <f>IF(基本情報入力シート!W114="","",基本情報入力シート!W114)</f>
        <v/>
      </c>
      <c r="O71" s="1037" t="str">
        <f>IF(基本情報入力シート!X114="","",基本情報入力シート!X114)</f>
        <v/>
      </c>
      <c r="P71" s="1073" t="str">
        <f>IF(基本情報入力シート!Y114="","",基本情報入力シート!Y114)</f>
        <v/>
      </c>
      <c r="Q71" s="983" t="str">
        <f>IF(基本情報入力シート!Z114="","",基本情報入力シート!Z114)</f>
        <v/>
      </c>
      <c r="R71" s="1082" t="str">
        <f>IF(基本情報入力シート!AA114="","",基本情報入力シート!AA114)</f>
        <v/>
      </c>
      <c r="S71" s="1086"/>
      <c r="T71" s="1090"/>
      <c r="U71" s="1094" t="str">
        <f>IFERROR(VLOOKUP(P71,'【参考】数式用'!$A$5:$I$28,MATCH(T71,'【参考】数式用'!$H$4:$I$4,0)+7,0),"")</f>
        <v/>
      </c>
      <c r="V71" s="1098"/>
      <c r="W71" s="183" t="s">
        <v>171</v>
      </c>
      <c r="X71" s="1105"/>
      <c r="Y71" s="280" t="s">
        <v>31</v>
      </c>
      <c r="Z71" s="1105"/>
      <c r="AA71" s="280" t="s">
        <v>164</v>
      </c>
      <c r="AB71" s="1105"/>
      <c r="AC71" s="280" t="s">
        <v>31</v>
      </c>
      <c r="AD71" s="1105"/>
      <c r="AE71" s="280" t="s">
        <v>39</v>
      </c>
      <c r="AF71" s="1109" t="s">
        <v>68</v>
      </c>
      <c r="AG71" s="1112" t="str">
        <f t="shared" si="0"/>
        <v/>
      </c>
      <c r="AH71" s="1111" t="s">
        <v>8</v>
      </c>
      <c r="AI71" s="1118" t="str">
        <f t="shared" si="1"/>
        <v/>
      </c>
      <c r="AJ71" s="10"/>
      <c r="AK71" s="1122" t="str">
        <f t="shared" si="2"/>
        <v>○</v>
      </c>
      <c r="AL71" s="1123" t="str">
        <f t="shared" si="3"/>
        <v/>
      </c>
      <c r="AM71" s="1124"/>
      <c r="AN71" s="1124"/>
      <c r="AO71" s="1124"/>
      <c r="AP71" s="1124"/>
      <c r="AQ71" s="1124"/>
      <c r="AR71" s="1124"/>
      <c r="AS71" s="1124"/>
      <c r="AT71" s="1124"/>
      <c r="AU71" s="1125"/>
    </row>
    <row r="72" spans="1:47" ht="33" customHeight="1">
      <c r="A72" s="1037">
        <f t="shared" si="4"/>
        <v>62</v>
      </c>
      <c r="B72" s="1043" t="str">
        <f>IF(基本情報入力シート!C115="","",基本情報入力シート!C115)</f>
        <v/>
      </c>
      <c r="C72" s="1048"/>
      <c r="D72" s="1048"/>
      <c r="E72" s="1048"/>
      <c r="F72" s="1048"/>
      <c r="G72" s="1048"/>
      <c r="H72" s="1048"/>
      <c r="I72" s="1048"/>
      <c r="J72" s="1048"/>
      <c r="K72" s="1056"/>
      <c r="L72" s="1037" t="str">
        <f>IF(基本情報入力シート!M115="","",基本情報入力シート!M115)</f>
        <v/>
      </c>
      <c r="M72" s="1037" t="str">
        <f>IF(基本情報入力シート!R115="","",基本情報入力シート!R115)</f>
        <v/>
      </c>
      <c r="N72" s="1037" t="str">
        <f>IF(基本情報入力シート!W115="","",基本情報入力シート!W115)</f>
        <v/>
      </c>
      <c r="O72" s="1037" t="str">
        <f>IF(基本情報入力シート!X115="","",基本情報入力シート!X115)</f>
        <v/>
      </c>
      <c r="P72" s="1073" t="str">
        <f>IF(基本情報入力シート!Y115="","",基本情報入力シート!Y115)</f>
        <v/>
      </c>
      <c r="Q72" s="983" t="str">
        <f>IF(基本情報入力シート!Z115="","",基本情報入力シート!Z115)</f>
        <v/>
      </c>
      <c r="R72" s="1082" t="str">
        <f>IF(基本情報入力シート!AA115="","",基本情報入力シート!AA115)</f>
        <v/>
      </c>
      <c r="S72" s="1086"/>
      <c r="T72" s="1090"/>
      <c r="U72" s="1094" t="str">
        <f>IFERROR(VLOOKUP(P72,'【参考】数式用'!$A$5:$I$28,MATCH(T72,'【参考】数式用'!$H$4:$I$4,0)+7,0),"")</f>
        <v/>
      </c>
      <c r="V72" s="1098"/>
      <c r="W72" s="183" t="s">
        <v>171</v>
      </c>
      <c r="X72" s="1105"/>
      <c r="Y72" s="280" t="s">
        <v>31</v>
      </c>
      <c r="Z72" s="1105"/>
      <c r="AA72" s="280" t="s">
        <v>164</v>
      </c>
      <c r="AB72" s="1105"/>
      <c r="AC72" s="280" t="s">
        <v>31</v>
      </c>
      <c r="AD72" s="1105"/>
      <c r="AE72" s="280" t="s">
        <v>39</v>
      </c>
      <c r="AF72" s="1109" t="s">
        <v>68</v>
      </c>
      <c r="AG72" s="1112" t="str">
        <f t="shared" si="0"/>
        <v/>
      </c>
      <c r="AH72" s="1111" t="s">
        <v>8</v>
      </c>
      <c r="AI72" s="1118" t="str">
        <f t="shared" si="1"/>
        <v/>
      </c>
      <c r="AJ72" s="10"/>
      <c r="AK72" s="1122" t="str">
        <f t="shared" si="2"/>
        <v>○</v>
      </c>
      <c r="AL72" s="1123" t="str">
        <f t="shared" si="3"/>
        <v/>
      </c>
      <c r="AM72" s="1124"/>
      <c r="AN72" s="1124"/>
      <c r="AO72" s="1124"/>
      <c r="AP72" s="1124"/>
      <c r="AQ72" s="1124"/>
      <c r="AR72" s="1124"/>
      <c r="AS72" s="1124"/>
      <c r="AT72" s="1124"/>
      <c r="AU72" s="1125"/>
    </row>
    <row r="73" spans="1:47" ht="33" customHeight="1">
      <c r="A73" s="1037">
        <f t="shared" si="4"/>
        <v>63</v>
      </c>
      <c r="B73" s="1043" t="str">
        <f>IF(基本情報入力シート!C116="","",基本情報入力シート!C116)</f>
        <v/>
      </c>
      <c r="C73" s="1048"/>
      <c r="D73" s="1048"/>
      <c r="E73" s="1048"/>
      <c r="F73" s="1048"/>
      <c r="G73" s="1048"/>
      <c r="H73" s="1048"/>
      <c r="I73" s="1048"/>
      <c r="J73" s="1048"/>
      <c r="K73" s="1056"/>
      <c r="L73" s="1037" t="str">
        <f>IF(基本情報入力シート!M116="","",基本情報入力シート!M116)</f>
        <v/>
      </c>
      <c r="M73" s="1037" t="str">
        <f>IF(基本情報入力シート!R116="","",基本情報入力シート!R116)</f>
        <v/>
      </c>
      <c r="N73" s="1037" t="str">
        <f>IF(基本情報入力シート!W116="","",基本情報入力シート!W116)</f>
        <v/>
      </c>
      <c r="O73" s="1037" t="str">
        <f>IF(基本情報入力シート!X116="","",基本情報入力シート!X116)</f>
        <v/>
      </c>
      <c r="P73" s="1073" t="str">
        <f>IF(基本情報入力シート!Y116="","",基本情報入力シート!Y116)</f>
        <v/>
      </c>
      <c r="Q73" s="983" t="str">
        <f>IF(基本情報入力シート!Z116="","",基本情報入力シート!Z116)</f>
        <v/>
      </c>
      <c r="R73" s="1082" t="str">
        <f>IF(基本情報入力シート!AA116="","",基本情報入力シート!AA116)</f>
        <v/>
      </c>
      <c r="S73" s="1086"/>
      <c r="T73" s="1090"/>
      <c r="U73" s="1094" t="str">
        <f>IFERROR(VLOOKUP(P73,'【参考】数式用'!$A$5:$I$28,MATCH(T73,'【参考】数式用'!$H$4:$I$4,0)+7,0),"")</f>
        <v/>
      </c>
      <c r="V73" s="1098"/>
      <c r="W73" s="183" t="s">
        <v>171</v>
      </c>
      <c r="X73" s="1105"/>
      <c r="Y73" s="280" t="s">
        <v>31</v>
      </c>
      <c r="Z73" s="1105"/>
      <c r="AA73" s="280" t="s">
        <v>164</v>
      </c>
      <c r="AB73" s="1105"/>
      <c r="AC73" s="280" t="s">
        <v>31</v>
      </c>
      <c r="AD73" s="1105"/>
      <c r="AE73" s="280" t="s">
        <v>39</v>
      </c>
      <c r="AF73" s="1109" t="s">
        <v>68</v>
      </c>
      <c r="AG73" s="1112" t="str">
        <f t="shared" si="0"/>
        <v/>
      </c>
      <c r="AH73" s="1111" t="s">
        <v>8</v>
      </c>
      <c r="AI73" s="1118" t="str">
        <f t="shared" si="1"/>
        <v/>
      </c>
      <c r="AJ73" s="10"/>
      <c r="AK73" s="1122" t="str">
        <f t="shared" si="2"/>
        <v>○</v>
      </c>
      <c r="AL73" s="1123" t="str">
        <f t="shared" si="3"/>
        <v/>
      </c>
      <c r="AM73" s="1124"/>
      <c r="AN73" s="1124"/>
      <c r="AO73" s="1124"/>
      <c r="AP73" s="1124"/>
      <c r="AQ73" s="1124"/>
      <c r="AR73" s="1124"/>
      <c r="AS73" s="1124"/>
      <c r="AT73" s="1124"/>
      <c r="AU73" s="1125"/>
    </row>
    <row r="74" spans="1:47" ht="33" customHeight="1">
      <c r="A74" s="1037">
        <f t="shared" si="4"/>
        <v>64</v>
      </c>
      <c r="B74" s="1043" t="str">
        <f>IF(基本情報入力シート!C117="","",基本情報入力シート!C117)</f>
        <v/>
      </c>
      <c r="C74" s="1048"/>
      <c r="D74" s="1048"/>
      <c r="E74" s="1048"/>
      <c r="F74" s="1048"/>
      <c r="G74" s="1048"/>
      <c r="H74" s="1048"/>
      <c r="I74" s="1048"/>
      <c r="J74" s="1048"/>
      <c r="K74" s="1056"/>
      <c r="L74" s="1037" t="str">
        <f>IF(基本情報入力シート!M117="","",基本情報入力シート!M117)</f>
        <v/>
      </c>
      <c r="M74" s="1037" t="str">
        <f>IF(基本情報入力シート!R117="","",基本情報入力シート!R117)</f>
        <v/>
      </c>
      <c r="N74" s="1037" t="str">
        <f>IF(基本情報入力シート!W117="","",基本情報入力シート!W117)</f>
        <v/>
      </c>
      <c r="O74" s="1037" t="str">
        <f>IF(基本情報入力シート!X117="","",基本情報入力シート!X117)</f>
        <v/>
      </c>
      <c r="P74" s="1073" t="str">
        <f>IF(基本情報入力シート!Y117="","",基本情報入力シート!Y117)</f>
        <v/>
      </c>
      <c r="Q74" s="983" t="str">
        <f>IF(基本情報入力シート!Z117="","",基本情報入力シート!Z117)</f>
        <v/>
      </c>
      <c r="R74" s="1082" t="str">
        <f>IF(基本情報入力シート!AA117="","",基本情報入力シート!AA117)</f>
        <v/>
      </c>
      <c r="S74" s="1086"/>
      <c r="T74" s="1090"/>
      <c r="U74" s="1094" t="str">
        <f>IFERROR(VLOOKUP(P74,'【参考】数式用'!$A$5:$I$28,MATCH(T74,'【参考】数式用'!$H$4:$I$4,0)+7,0),"")</f>
        <v/>
      </c>
      <c r="V74" s="1098"/>
      <c r="W74" s="183" t="s">
        <v>171</v>
      </c>
      <c r="X74" s="1105"/>
      <c r="Y74" s="280" t="s">
        <v>31</v>
      </c>
      <c r="Z74" s="1105"/>
      <c r="AA74" s="280" t="s">
        <v>164</v>
      </c>
      <c r="AB74" s="1105"/>
      <c r="AC74" s="280" t="s">
        <v>31</v>
      </c>
      <c r="AD74" s="1105"/>
      <c r="AE74" s="280" t="s">
        <v>39</v>
      </c>
      <c r="AF74" s="1109" t="s">
        <v>68</v>
      </c>
      <c r="AG74" s="1112" t="str">
        <f t="shared" si="0"/>
        <v/>
      </c>
      <c r="AH74" s="1111" t="s">
        <v>8</v>
      </c>
      <c r="AI74" s="1118" t="str">
        <f t="shared" si="1"/>
        <v/>
      </c>
      <c r="AJ74" s="10"/>
      <c r="AK74" s="1122" t="str">
        <f t="shared" si="2"/>
        <v>○</v>
      </c>
      <c r="AL74" s="1123" t="str">
        <f t="shared" si="3"/>
        <v/>
      </c>
      <c r="AM74" s="1124"/>
      <c r="AN74" s="1124"/>
      <c r="AO74" s="1124"/>
      <c r="AP74" s="1124"/>
      <c r="AQ74" s="1124"/>
      <c r="AR74" s="1124"/>
      <c r="AS74" s="1124"/>
      <c r="AT74" s="1124"/>
      <c r="AU74" s="1125"/>
    </row>
    <row r="75" spans="1:47" ht="33" customHeight="1">
      <c r="A75" s="1037">
        <f t="shared" si="4"/>
        <v>65</v>
      </c>
      <c r="B75" s="1043" t="str">
        <f>IF(基本情報入力シート!C118="","",基本情報入力シート!C118)</f>
        <v/>
      </c>
      <c r="C75" s="1048"/>
      <c r="D75" s="1048"/>
      <c r="E75" s="1048"/>
      <c r="F75" s="1048"/>
      <c r="G75" s="1048"/>
      <c r="H75" s="1048"/>
      <c r="I75" s="1048"/>
      <c r="J75" s="1048"/>
      <c r="K75" s="1056"/>
      <c r="L75" s="1037" t="str">
        <f>IF(基本情報入力シート!M118="","",基本情報入力シート!M118)</f>
        <v/>
      </c>
      <c r="M75" s="1037" t="str">
        <f>IF(基本情報入力シート!R118="","",基本情報入力シート!R118)</f>
        <v/>
      </c>
      <c r="N75" s="1037" t="str">
        <f>IF(基本情報入力シート!W118="","",基本情報入力シート!W118)</f>
        <v/>
      </c>
      <c r="O75" s="1037" t="str">
        <f>IF(基本情報入力シート!X118="","",基本情報入力シート!X118)</f>
        <v/>
      </c>
      <c r="P75" s="1073" t="str">
        <f>IF(基本情報入力シート!Y118="","",基本情報入力シート!Y118)</f>
        <v/>
      </c>
      <c r="Q75" s="983" t="str">
        <f>IF(基本情報入力シート!Z118="","",基本情報入力シート!Z118)</f>
        <v/>
      </c>
      <c r="R75" s="1082" t="str">
        <f>IF(基本情報入力シート!AA118="","",基本情報入力シート!AA118)</f>
        <v/>
      </c>
      <c r="S75" s="1086"/>
      <c r="T75" s="1090"/>
      <c r="U75" s="1094" t="str">
        <f>IFERROR(VLOOKUP(P75,'【参考】数式用'!$A$5:$I$28,MATCH(T75,'【参考】数式用'!$H$4:$I$4,0)+7,0),"")</f>
        <v/>
      </c>
      <c r="V75" s="1098"/>
      <c r="W75" s="183" t="s">
        <v>171</v>
      </c>
      <c r="X75" s="1105"/>
      <c r="Y75" s="280" t="s">
        <v>31</v>
      </c>
      <c r="Z75" s="1105"/>
      <c r="AA75" s="280" t="s">
        <v>164</v>
      </c>
      <c r="AB75" s="1105"/>
      <c r="AC75" s="280" t="s">
        <v>31</v>
      </c>
      <c r="AD75" s="1105"/>
      <c r="AE75" s="280" t="s">
        <v>39</v>
      </c>
      <c r="AF75" s="1109" t="s">
        <v>68</v>
      </c>
      <c r="AG75" s="1112" t="str">
        <f t="shared" ref="AG75:AG110" si="5">IF(X75&gt;=1,(AB75*12+AD75)-(X75*12+Z75)+1,"")</f>
        <v/>
      </c>
      <c r="AH75" s="1111" t="s">
        <v>8</v>
      </c>
      <c r="AI75" s="1118" t="str">
        <f t="shared" ref="AI75:AI110" si="6">IFERROR(ROUNDDOWN(ROUND(Q75*U75,0)*R75,0)*AG75,"")</f>
        <v/>
      </c>
      <c r="AJ75" s="10"/>
      <c r="AK75" s="1122" t="str">
        <f t="shared" ref="AK75:AK110" si="7">IFERROR(IF(AND(T75="特定加算Ⅰ",OR(V75="",V75="-",V75="いずれも取得していない")),"☓","○"),"")</f>
        <v>○</v>
      </c>
      <c r="AL75" s="1123" t="str">
        <f t="shared" ref="AL75:AL110" si="8">IFERROR(IF(AND(T75="特定加算Ⅰ",OR(V75="",V75="-",V75="いずれも取得していない")),"！特定加算Ⅰが選択されています。該当する介護福祉士配置等要件を選択してください。",""),"")</f>
        <v/>
      </c>
      <c r="AM75" s="1124"/>
      <c r="AN75" s="1124"/>
      <c r="AO75" s="1124"/>
      <c r="AP75" s="1124"/>
      <c r="AQ75" s="1124"/>
      <c r="AR75" s="1124"/>
      <c r="AS75" s="1124"/>
      <c r="AT75" s="1124"/>
      <c r="AU75" s="1125"/>
    </row>
    <row r="76" spans="1:47" ht="33" customHeight="1">
      <c r="A76" s="1037">
        <f t="shared" ref="A76:A110" si="9">A75+1</f>
        <v>66</v>
      </c>
      <c r="B76" s="1043" t="str">
        <f>IF(基本情報入力シート!C119="","",基本情報入力シート!C119)</f>
        <v/>
      </c>
      <c r="C76" s="1048"/>
      <c r="D76" s="1048"/>
      <c r="E76" s="1048"/>
      <c r="F76" s="1048"/>
      <c r="G76" s="1048"/>
      <c r="H76" s="1048"/>
      <c r="I76" s="1048"/>
      <c r="J76" s="1048"/>
      <c r="K76" s="1056"/>
      <c r="L76" s="1037" t="str">
        <f>IF(基本情報入力シート!M119="","",基本情報入力シート!M119)</f>
        <v/>
      </c>
      <c r="M76" s="1037" t="str">
        <f>IF(基本情報入力シート!R119="","",基本情報入力シート!R119)</f>
        <v/>
      </c>
      <c r="N76" s="1037" t="str">
        <f>IF(基本情報入力シート!W119="","",基本情報入力シート!W119)</f>
        <v/>
      </c>
      <c r="O76" s="1037" t="str">
        <f>IF(基本情報入力シート!X119="","",基本情報入力シート!X119)</f>
        <v/>
      </c>
      <c r="P76" s="1073" t="str">
        <f>IF(基本情報入力シート!Y119="","",基本情報入力シート!Y119)</f>
        <v/>
      </c>
      <c r="Q76" s="983" t="str">
        <f>IF(基本情報入力シート!Z119="","",基本情報入力シート!Z119)</f>
        <v/>
      </c>
      <c r="R76" s="1082" t="str">
        <f>IF(基本情報入力シート!AA119="","",基本情報入力シート!AA119)</f>
        <v/>
      </c>
      <c r="S76" s="1086"/>
      <c r="T76" s="1090"/>
      <c r="U76" s="1094" t="str">
        <f>IFERROR(VLOOKUP(P76,'【参考】数式用'!$A$5:$I$28,MATCH(T76,'【参考】数式用'!$H$4:$I$4,0)+7,0),"")</f>
        <v/>
      </c>
      <c r="V76" s="1098"/>
      <c r="W76" s="183" t="s">
        <v>171</v>
      </c>
      <c r="X76" s="1105"/>
      <c r="Y76" s="280" t="s">
        <v>31</v>
      </c>
      <c r="Z76" s="1105"/>
      <c r="AA76" s="280" t="s">
        <v>164</v>
      </c>
      <c r="AB76" s="1105"/>
      <c r="AC76" s="280" t="s">
        <v>31</v>
      </c>
      <c r="AD76" s="1105"/>
      <c r="AE76" s="280" t="s">
        <v>39</v>
      </c>
      <c r="AF76" s="1109" t="s">
        <v>68</v>
      </c>
      <c r="AG76" s="1112" t="str">
        <f t="shared" si="5"/>
        <v/>
      </c>
      <c r="AH76" s="1111" t="s">
        <v>8</v>
      </c>
      <c r="AI76" s="1118" t="str">
        <f t="shared" si="6"/>
        <v/>
      </c>
      <c r="AJ76" s="10"/>
      <c r="AK76" s="1122" t="str">
        <f t="shared" si="7"/>
        <v>○</v>
      </c>
      <c r="AL76" s="1123" t="str">
        <f t="shared" si="8"/>
        <v/>
      </c>
      <c r="AM76" s="1124"/>
      <c r="AN76" s="1124"/>
      <c r="AO76" s="1124"/>
      <c r="AP76" s="1124"/>
      <c r="AQ76" s="1124"/>
      <c r="AR76" s="1124"/>
      <c r="AS76" s="1124"/>
      <c r="AT76" s="1124"/>
      <c r="AU76" s="1125"/>
    </row>
    <row r="77" spans="1:47" ht="33" customHeight="1">
      <c r="A77" s="1037">
        <f t="shared" si="9"/>
        <v>67</v>
      </c>
      <c r="B77" s="1043" t="str">
        <f>IF(基本情報入力シート!C120="","",基本情報入力シート!C120)</f>
        <v/>
      </c>
      <c r="C77" s="1048"/>
      <c r="D77" s="1048"/>
      <c r="E77" s="1048"/>
      <c r="F77" s="1048"/>
      <c r="G77" s="1048"/>
      <c r="H77" s="1048"/>
      <c r="I77" s="1048"/>
      <c r="J77" s="1048"/>
      <c r="K77" s="1056"/>
      <c r="L77" s="1037" t="str">
        <f>IF(基本情報入力シート!M120="","",基本情報入力シート!M120)</f>
        <v/>
      </c>
      <c r="M77" s="1037" t="str">
        <f>IF(基本情報入力シート!R120="","",基本情報入力シート!R120)</f>
        <v/>
      </c>
      <c r="N77" s="1037" t="str">
        <f>IF(基本情報入力シート!W120="","",基本情報入力シート!W120)</f>
        <v/>
      </c>
      <c r="O77" s="1037" t="str">
        <f>IF(基本情報入力シート!X120="","",基本情報入力シート!X120)</f>
        <v/>
      </c>
      <c r="P77" s="1073" t="str">
        <f>IF(基本情報入力シート!Y120="","",基本情報入力シート!Y120)</f>
        <v/>
      </c>
      <c r="Q77" s="983" t="str">
        <f>IF(基本情報入力シート!Z120="","",基本情報入力シート!Z120)</f>
        <v/>
      </c>
      <c r="R77" s="1082" t="str">
        <f>IF(基本情報入力シート!AA120="","",基本情報入力シート!AA120)</f>
        <v/>
      </c>
      <c r="S77" s="1086"/>
      <c r="T77" s="1090"/>
      <c r="U77" s="1094" t="str">
        <f>IFERROR(VLOOKUP(P77,'【参考】数式用'!$A$5:$I$28,MATCH(T77,'【参考】数式用'!$H$4:$I$4,0)+7,0),"")</f>
        <v/>
      </c>
      <c r="V77" s="1098"/>
      <c r="W77" s="183" t="s">
        <v>171</v>
      </c>
      <c r="X77" s="1105"/>
      <c r="Y77" s="280" t="s">
        <v>31</v>
      </c>
      <c r="Z77" s="1105"/>
      <c r="AA77" s="280" t="s">
        <v>164</v>
      </c>
      <c r="AB77" s="1105"/>
      <c r="AC77" s="280" t="s">
        <v>31</v>
      </c>
      <c r="AD77" s="1105"/>
      <c r="AE77" s="280" t="s">
        <v>39</v>
      </c>
      <c r="AF77" s="1109" t="s">
        <v>68</v>
      </c>
      <c r="AG77" s="1112" t="str">
        <f t="shared" si="5"/>
        <v/>
      </c>
      <c r="AH77" s="1111" t="s">
        <v>8</v>
      </c>
      <c r="AI77" s="1118" t="str">
        <f t="shared" si="6"/>
        <v/>
      </c>
      <c r="AJ77" s="10"/>
      <c r="AK77" s="1122" t="str">
        <f t="shared" si="7"/>
        <v>○</v>
      </c>
      <c r="AL77" s="1123" t="str">
        <f t="shared" si="8"/>
        <v/>
      </c>
      <c r="AM77" s="1124"/>
      <c r="AN77" s="1124"/>
      <c r="AO77" s="1124"/>
      <c r="AP77" s="1124"/>
      <c r="AQ77" s="1124"/>
      <c r="AR77" s="1124"/>
      <c r="AS77" s="1124"/>
      <c r="AT77" s="1124"/>
      <c r="AU77" s="1125"/>
    </row>
    <row r="78" spans="1:47" ht="33" customHeight="1">
      <c r="A78" s="1037">
        <f t="shared" si="9"/>
        <v>68</v>
      </c>
      <c r="B78" s="1043" t="str">
        <f>IF(基本情報入力シート!C121="","",基本情報入力シート!C121)</f>
        <v/>
      </c>
      <c r="C78" s="1048"/>
      <c r="D78" s="1048"/>
      <c r="E78" s="1048"/>
      <c r="F78" s="1048"/>
      <c r="G78" s="1048"/>
      <c r="H78" s="1048"/>
      <c r="I78" s="1048"/>
      <c r="J78" s="1048"/>
      <c r="K78" s="1056"/>
      <c r="L78" s="1037" t="str">
        <f>IF(基本情報入力シート!M121="","",基本情報入力シート!M121)</f>
        <v/>
      </c>
      <c r="M78" s="1037" t="str">
        <f>IF(基本情報入力シート!R121="","",基本情報入力シート!R121)</f>
        <v/>
      </c>
      <c r="N78" s="1037" t="str">
        <f>IF(基本情報入力シート!W121="","",基本情報入力シート!W121)</f>
        <v/>
      </c>
      <c r="O78" s="1037" t="str">
        <f>IF(基本情報入力シート!X121="","",基本情報入力シート!X121)</f>
        <v/>
      </c>
      <c r="P78" s="1073" t="str">
        <f>IF(基本情報入力シート!Y121="","",基本情報入力シート!Y121)</f>
        <v/>
      </c>
      <c r="Q78" s="983" t="str">
        <f>IF(基本情報入力シート!Z121="","",基本情報入力シート!Z121)</f>
        <v/>
      </c>
      <c r="R78" s="1082" t="str">
        <f>IF(基本情報入力シート!AA121="","",基本情報入力シート!AA121)</f>
        <v/>
      </c>
      <c r="S78" s="1086"/>
      <c r="T78" s="1090"/>
      <c r="U78" s="1094" t="str">
        <f>IFERROR(VLOOKUP(P78,'【参考】数式用'!$A$5:$I$28,MATCH(T78,'【参考】数式用'!$H$4:$I$4,0)+7,0),"")</f>
        <v/>
      </c>
      <c r="V78" s="1098"/>
      <c r="W78" s="183" t="s">
        <v>171</v>
      </c>
      <c r="X78" s="1105"/>
      <c r="Y78" s="280" t="s">
        <v>31</v>
      </c>
      <c r="Z78" s="1105"/>
      <c r="AA78" s="280" t="s">
        <v>164</v>
      </c>
      <c r="AB78" s="1105"/>
      <c r="AC78" s="280" t="s">
        <v>31</v>
      </c>
      <c r="AD78" s="1105"/>
      <c r="AE78" s="280" t="s">
        <v>39</v>
      </c>
      <c r="AF78" s="1109" t="s">
        <v>68</v>
      </c>
      <c r="AG78" s="1112" t="str">
        <f t="shared" si="5"/>
        <v/>
      </c>
      <c r="AH78" s="1111" t="s">
        <v>8</v>
      </c>
      <c r="AI78" s="1118" t="str">
        <f t="shared" si="6"/>
        <v/>
      </c>
      <c r="AJ78" s="10"/>
      <c r="AK78" s="1122" t="str">
        <f t="shared" si="7"/>
        <v>○</v>
      </c>
      <c r="AL78" s="1123" t="str">
        <f t="shared" si="8"/>
        <v/>
      </c>
      <c r="AM78" s="1124"/>
      <c r="AN78" s="1124"/>
      <c r="AO78" s="1124"/>
      <c r="AP78" s="1124"/>
      <c r="AQ78" s="1124"/>
      <c r="AR78" s="1124"/>
      <c r="AS78" s="1124"/>
      <c r="AT78" s="1124"/>
      <c r="AU78" s="1125"/>
    </row>
    <row r="79" spans="1:47" ht="33" customHeight="1">
      <c r="A79" s="1037">
        <f t="shared" si="9"/>
        <v>69</v>
      </c>
      <c r="B79" s="1043" t="str">
        <f>IF(基本情報入力シート!C122="","",基本情報入力シート!C122)</f>
        <v/>
      </c>
      <c r="C79" s="1048"/>
      <c r="D79" s="1048"/>
      <c r="E79" s="1048"/>
      <c r="F79" s="1048"/>
      <c r="G79" s="1048"/>
      <c r="H79" s="1048"/>
      <c r="I79" s="1048"/>
      <c r="J79" s="1048"/>
      <c r="K79" s="1056"/>
      <c r="L79" s="1037" t="str">
        <f>IF(基本情報入力シート!M122="","",基本情報入力シート!M122)</f>
        <v/>
      </c>
      <c r="M79" s="1037" t="str">
        <f>IF(基本情報入力シート!R122="","",基本情報入力シート!R122)</f>
        <v/>
      </c>
      <c r="N79" s="1037" t="str">
        <f>IF(基本情報入力シート!W122="","",基本情報入力シート!W122)</f>
        <v/>
      </c>
      <c r="O79" s="1037" t="str">
        <f>IF(基本情報入力シート!X122="","",基本情報入力シート!X122)</f>
        <v/>
      </c>
      <c r="P79" s="1073" t="str">
        <f>IF(基本情報入力シート!Y122="","",基本情報入力シート!Y122)</f>
        <v/>
      </c>
      <c r="Q79" s="983" t="str">
        <f>IF(基本情報入力シート!Z122="","",基本情報入力シート!Z122)</f>
        <v/>
      </c>
      <c r="R79" s="1082" t="str">
        <f>IF(基本情報入力シート!AA122="","",基本情報入力シート!AA122)</f>
        <v/>
      </c>
      <c r="S79" s="1086"/>
      <c r="T79" s="1090"/>
      <c r="U79" s="1094" t="str">
        <f>IFERROR(VLOOKUP(P79,'【参考】数式用'!$A$5:$I$28,MATCH(T79,'【参考】数式用'!$H$4:$I$4,0)+7,0),"")</f>
        <v/>
      </c>
      <c r="V79" s="1098"/>
      <c r="W79" s="183" t="s">
        <v>171</v>
      </c>
      <c r="X79" s="1105"/>
      <c r="Y79" s="280" t="s">
        <v>31</v>
      </c>
      <c r="Z79" s="1105"/>
      <c r="AA79" s="280" t="s">
        <v>164</v>
      </c>
      <c r="AB79" s="1105"/>
      <c r="AC79" s="280" t="s">
        <v>31</v>
      </c>
      <c r="AD79" s="1105"/>
      <c r="AE79" s="280" t="s">
        <v>39</v>
      </c>
      <c r="AF79" s="1109" t="s">
        <v>68</v>
      </c>
      <c r="AG79" s="1112" t="str">
        <f t="shared" si="5"/>
        <v/>
      </c>
      <c r="AH79" s="1111" t="s">
        <v>8</v>
      </c>
      <c r="AI79" s="1118" t="str">
        <f t="shared" si="6"/>
        <v/>
      </c>
      <c r="AJ79" s="10"/>
      <c r="AK79" s="1122" t="str">
        <f t="shared" si="7"/>
        <v>○</v>
      </c>
      <c r="AL79" s="1123" t="str">
        <f t="shared" si="8"/>
        <v/>
      </c>
      <c r="AM79" s="1124"/>
      <c r="AN79" s="1124"/>
      <c r="AO79" s="1124"/>
      <c r="AP79" s="1124"/>
      <c r="AQ79" s="1124"/>
      <c r="AR79" s="1124"/>
      <c r="AS79" s="1124"/>
      <c r="AT79" s="1124"/>
      <c r="AU79" s="1125"/>
    </row>
    <row r="80" spans="1:47" ht="33" customHeight="1">
      <c r="A80" s="1037">
        <f t="shared" si="9"/>
        <v>70</v>
      </c>
      <c r="B80" s="1043" t="str">
        <f>IF(基本情報入力シート!C123="","",基本情報入力シート!C123)</f>
        <v/>
      </c>
      <c r="C80" s="1048"/>
      <c r="D80" s="1048"/>
      <c r="E80" s="1048"/>
      <c r="F80" s="1048"/>
      <c r="G80" s="1048"/>
      <c r="H80" s="1048"/>
      <c r="I80" s="1048"/>
      <c r="J80" s="1048"/>
      <c r="K80" s="1056"/>
      <c r="L80" s="1037" t="str">
        <f>IF(基本情報入力シート!M123="","",基本情報入力シート!M123)</f>
        <v/>
      </c>
      <c r="M80" s="1037" t="str">
        <f>IF(基本情報入力シート!R123="","",基本情報入力シート!R123)</f>
        <v/>
      </c>
      <c r="N80" s="1037" t="str">
        <f>IF(基本情報入力シート!W123="","",基本情報入力シート!W123)</f>
        <v/>
      </c>
      <c r="O80" s="1037" t="str">
        <f>IF(基本情報入力シート!X123="","",基本情報入力シート!X123)</f>
        <v/>
      </c>
      <c r="P80" s="1073" t="str">
        <f>IF(基本情報入力シート!Y123="","",基本情報入力シート!Y123)</f>
        <v/>
      </c>
      <c r="Q80" s="983" t="str">
        <f>IF(基本情報入力シート!Z123="","",基本情報入力シート!Z123)</f>
        <v/>
      </c>
      <c r="R80" s="1082" t="str">
        <f>IF(基本情報入力シート!AA123="","",基本情報入力シート!AA123)</f>
        <v/>
      </c>
      <c r="S80" s="1086"/>
      <c r="T80" s="1090"/>
      <c r="U80" s="1094" t="str">
        <f>IFERROR(VLOOKUP(P80,'【参考】数式用'!$A$5:$I$28,MATCH(T80,'【参考】数式用'!$H$4:$I$4,0)+7,0),"")</f>
        <v/>
      </c>
      <c r="V80" s="1098"/>
      <c r="W80" s="183" t="s">
        <v>171</v>
      </c>
      <c r="X80" s="1105"/>
      <c r="Y80" s="280" t="s">
        <v>31</v>
      </c>
      <c r="Z80" s="1105"/>
      <c r="AA80" s="280" t="s">
        <v>164</v>
      </c>
      <c r="AB80" s="1105"/>
      <c r="AC80" s="280" t="s">
        <v>31</v>
      </c>
      <c r="AD80" s="1105"/>
      <c r="AE80" s="280" t="s">
        <v>39</v>
      </c>
      <c r="AF80" s="1109" t="s">
        <v>68</v>
      </c>
      <c r="AG80" s="1112" t="str">
        <f t="shared" si="5"/>
        <v/>
      </c>
      <c r="AH80" s="1111" t="s">
        <v>8</v>
      </c>
      <c r="AI80" s="1118" t="str">
        <f t="shared" si="6"/>
        <v/>
      </c>
      <c r="AJ80" s="10"/>
      <c r="AK80" s="1122" t="str">
        <f t="shared" si="7"/>
        <v>○</v>
      </c>
      <c r="AL80" s="1123" t="str">
        <f t="shared" si="8"/>
        <v/>
      </c>
      <c r="AM80" s="1124"/>
      <c r="AN80" s="1124"/>
      <c r="AO80" s="1124"/>
      <c r="AP80" s="1124"/>
      <c r="AQ80" s="1124"/>
      <c r="AR80" s="1124"/>
      <c r="AS80" s="1124"/>
      <c r="AT80" s="1124"/>
      <c r="AU80" s="1125"/>
    </row>
    <row r="81" spans="1:47" ht="33" customHeight="1">
      <c r="A81" s="1037">
        <f t="shared" si="9"/>
        <v>71</v>
      </c>
      <c r="B81" s="1043" t="str">
        <f>IF(基本情報入力シート!C124="","",基本情報入力シート!C124)</f>
        <v/>
      </c>
      <c r="C81" s="1048"/>
      <c r="D81" s="1048"/>
      <c r="E81" s="1048"/>
      <c r="F81" s="1048"/>
      <c r="G81" s="1048"/>
      <c r="H81" s="1048"/>
      <c r="I81" s="1048"/>
      <c r="J81" s="1048"/>
      <c r="K81" s="1056"/>
      <c r="L81" s="1037" t="str">
        <f>IF(基本情報入力シート!M124="","",基本情報入力シート!M124)</f>
        <v/>
      </c>
      <c r="M81" s="1037" t="str">
        <f>IF(基本情報入力シート!R124="","",基本情報入力シート!R124)</f>
        <v/>
      </c>
      <c r="N81" s="1037" t="str">
        <f>IF(基本情報入力シート!W124="","",基本情報入力シート!W124)</f>
        <v/>
      </c>
      <c r="O81" s="1037" t="str">
        <f>IF(基本情報入力シート!X124="","",基本情報入力シート!X124)</f>
        <v/>
      </c>
      <c r="P81" s="1073" t="str">
        <f>IF(基本情報入力シート!Y124="","",基本情報入力シート!Y124)</f>
        <v/>
      </c>
      <c r="Q81" s="983" t="str">
        <f>IF(基本情報入力シート!Z124="","",基本情報入力シート!Z124)</f>
        <v/>
      </c>
      <c r="R81" s="1082" t="str">
        <f>IF(基本情報入力シート!AA124="","",基本情報入力シート!AA124)</f>
        <v/>
      </c>
      <c r="S81" s="1086"/>
      <c r="T81" s="1090"/>
      <c r="U81" s="1094" t="str">
        <f>IFERROR(VLOOKUP(P81,'【参考】数式用'!$A$5:$I$28,MATCH(T81,'【参考】数式用'!$H$4:$I$4,0)+7,0),"")</f>
        <v/>
      </c>
      <c r="V81" s="1098"/>
      <c r="W81" s="183" t="s">
        <v>171</v>
      </c>
      <c r="X81" s="1105"/>
      <c r="Y81" s="280" t="s">
        <v>31</v>
      </c>
      <c r="Z81" s="1105"/>
      <c r="AA81" s="280" t="s">
        <v>164</v>
      </c>
      <c r="AB81" s="1105"/>
      <c r="AC81" s="280" t="s">
        <v>31</v>
      </c>
      <c r="AD81" s="1105"/>
      <c r="AE81" s="280" t="s">
        <v>39</v>
      </c>
      <c r="AF81" s="1109" t="s">
        <v>68</v>
      </c>
      <c r="AG81" s="1112" t="str">
        <f t="shared" si="5"/>
        <v/>
      </c>
      <c r="AH81" s="1111" t="s">
        <v>8</v>
      </c>
      <c r="AI81" s="1118" t="str">
        <f t="shared" si="6"/>
        <v/>
      </c>
      <c r="AJ81" s="10"/>
      <c r="AK81" s="1122" t="str">
        <f t="shared" si="7"/>
        <v>○</v>
      </c>
      <c r="AL81" s="1123" t="str">
        <f t="shared" si="8"/>
        <v/>
      </c>
      <c r="AM81" s="1124"/>
      <c r="AN81" s="1124"/>
      <c r="AO81" s="1124"/>
      <c r="AP81" s="1124"/>
      <c r="AQ81" s="1124"/>
      <c r="AR81" s="1124"/>
      <c r="AS81" s="1124"/>
      <c r="AT81" s="1124"/>
      <c r="AU81" s="1125"/>
    </row>
    <row r="82" spans="1:47" ht="33" customHeight="1">
      <c r="A82" s="1037">
        <f t="shared" si="9"/>
        <v>72</v>
      </c>
      <c r="B82" s="1043" t="str">
        <f>IF(基本情報入力シート!C125="","",基本情報入力シート!C125)</f>
        <v/>
      </c>
      <c r="C82" s="1048"/>
      <c r="D82" s="1048"/>
      <c r="E82" s="1048"/>
      <c r="F82" s="1048"/>
      <c r="G82" s="1048"/>
      <c r="H82" s="1048"/>
      <c r="I82" s="1048"/>
      <c r="J82" s="1048"/>
      <c r="K82" s="1056"/>
      <c r="L82" s="1037" t="str">
        <f>IF(基本情報入力シート!M125="","",基本情報入力シート!M125)</f>
        <v/>
      </c>
      <c r="M82" s="1037" t="str">
        <f>IF(基本情報入力シート!R125="","",基本情報入力シート!R125)</f>
        <v/>
      </c>
      <c r="N82" s="1037" t="str">
        <f>IF(基本情報入力シート!W125="","",基本情報入力シート!W125)</f>
        <v/>
      </c>
      <c r="O82" s="1037" t="str">
        <f>IF(基本情報入力シート!X125="","",基本情報入力シート!X125)</f>
        <v/>
      </c>
      <c r="P82" s="1073" t="str">
        <f>IF(基本情報入力シート!Y125="","",基本情報入力シート!Y125)</f>
        <v/>
      </c>
      <c r="Q82" s="983" t="str">
        <f>IF(基本情報入力シート!Z125="","",基本情報入力シート!Z125)</f>
        <v/>
      </c>
      <c r="R82" s="1082" t="str">
        <f>IF(基本情報入力シート!AA125="","",基本情報入力シート!AA125)</f>
        <v/>
      </c>
      <c r="S82" s="1086"/>
      <c r="T82" s="1090"/>
      <c r="U82" s="1094" t="str">
        <f>IFERROR(VLOOKUP(P82,'【参考】数式用'!$A$5:$I$28,MATCH(T82,'【参考】数式用'!$H$4:$I$4,0)+7,0),"")</f>
        <v/>
      </c>
      <c r="V82" s="1098"/>
      <c r="W82" s="183" t="s">
        <v>171</v>
      </c>
      <c r="X82" s="1105"/>
      <c r="Y82" s="280" t="s">
        <v>31</v>
      </c>
      <c r="Z82" s="1105"/>
      <c r="AA82" s="280" t="s">
        <v>164</v>
      </c>
      <c r="AB82" s="1105"/>
      <c r="AC82" s="280" t="s">
        <v>31</v>
      </c>
      <c r="AD82" s="1105"/>
      <c r="AE82" s="280" t="s">
        <v>39</v>
      </c>
      <c r="AF82" s="1109" t="s">
        <v>68</v>
      </c>
      <c r="AG82" s="1112" t="str">
        <f t="shared" si="5"/>
        <v/>
      </c>
      <c r="AH82" s="1111" t="s">
        <v>8</v>
      </c>
      <c r="AI82" s="1118" t="str">
        <f t="shared" si="6"/>
        <v/>
      </c>
      <c r="AJ82" s="10"/>
      <c r="AK82" s="1122" t="str">
        <f t="shared" si="7"/>
        <v>○</v>
      </c>
      <c r="AL82" s="1123" t="str">
        <f t="shared" si="8"/>
        <v/>
      </c>
      <c r="AM82" s="1124"/>
      <c r="AN82" s="1124"/>
      <c r="AO82" s="1124"/>
      <c r="AP82" s="1124"/>
      <c r="AQ82" s="1124"/>
      <c r="AR82" s="1124"/>
      <c r="AS82" s="1124"/>
      <c r="AT82" s="1124"/>
      <c r="AU82" s="1125"/>
    </row>
    <row r="83" spans="1:47" ht="33" customHeight="1">
      <c r="A83" s="1037">
        <f t="shared" si="9"/>
        <v>73</v>
      </c>
      <c r="B83" s="1043" t="str">
        <f>IF(基本情報入力シート!C126="","",基本情報入力シート!C126)</f>
        <v/>
      </c>
      <c r="C83" s="1048"/>
      <c r="D83" s="1048"/>
      <c r="E83" s="1048"/>
      <c r="F83" s="1048"/>
      <c r="G83" s="1048"/>
      <c r="H83" s="1048"/>
      <c r="I83" s="1048"/>
      <c r="J83" s="1048"/>
      <c r="K83" s="1056"/>
      <c r="L83" s="1037" t="str">
        <f>IF(基本情報入力シート!M126="","",基本情報入力シート!M126)</f>
        <v/>
      </c>
      <c r="M83" s="1037" t="str">
        <f>IF(基本情報入力シート!R126="","",基本情報入力シート!R126)</f>
        <v/>
      </c>
      <c r="N83" s="1037" t="str">
        <f>IF(基本情報入力シート!W126="","",基本情報入力シート!W126)</f>
        <v/>
      </c>
      <c r="O83" s="1037" t="str">
        <f>IF(基本情報入力シート!X126="","",基本情報入力シート!X126)</f>
        <v/>
      </c>
      <c r="P83" s="1073" t="str">
        <f>IF(基本情報入力シート!Y126="","",基本情報入力シート!Y126)</f>
        <v/>
      </c>
      <c r="Q83" s="983" t="str">
        <f>IF(基本情報入力シート!Z126="","",基本情報入力シート!Z126)</f>
        <v/>
      </c>
      <c r="R83" s="1082" t="str">
        <f>IF(基本情報入力シート!AA126="","",基本情報入力シート!AA126)</f>
        <v/>
      </c>
      <c r="S83" s="1086"/>
      <c r="T83" s="1090"/>
      <c r="U83" s="1094" t="str">
        <f>IFERROR(VLOOKUP(P83,'【参考】数式用'!$A$5:$I$28,MATCH(T83,'【参考】数式用'!$H$4:$I$4,0)+7,0),"")</f>
        <v/>
      </c>
      <c r="V83" s="1098"/>
      <c r="W83" s="183" t="s">
        <v>171</v>
      </c>
      <c r="X83" s="1105"/>
      <c r="Y83" s="280" t="s">
        <v>31</v>
      </c>
      <c r="Z83" s="1105"/>
      <c r="AA83" s="280" t="s">
        <v>164</v>
      </c>
      <c r="AB83" s="1105"/>
      <c r="AC83" s="280" t="s">
        <v>31</v>
      </c>
      <c r="AD83" s="1105"/>
      <c r="AE83" s="280" t="s">
        <v>39</v>
      </c>
      <c r="AF83" s="1109" t="s">
        <v>68</v>
      </c>
      <c r="AG83" s="1112" t="str">
        <f t="shared" si="5"/>
        <v/>
      </c>
      <c r="AH83" s="1111" t="s">
        <v>8</v>
      </c>
      <c r="AI83" s="1118" t="str">
        <f t="shared" si="6"/>
        <v/>
      </c>
      <c r="AJ83" s="10"/>
      <c r="AK83" s="1122" t="str">
        <f t="shared" si="7"/>
        <v>○</v>
      </c>
      <c r="AL83" s="1123" t="str">
        <f t="shared" si="8"/>
        <v/>
      </c>
      <c r="AM83" s="1124"/>
      <c r="AN83" s="1124"/>
      <c r="AO83" s="1124"/>
      <c r="AP83" s="1124"/>
      <c r="AQ83" s="1124"/>
      <c r="AR83" s="1124"/>
      <c r="AS83" s="1124"/>
      <c r="AT83" s="1124"/>
      <c r="AU83" s="1125"/>
    </row>
    <row r="84" spans="1:47" ht="33" customHeight="1">
      <c r="A84" s="1037">
        <f t="shared" si="9"/>
        <v>74</v>
      </c>
      <c r="B84" s="1043" t="str">
        <f>IF(基本情報入力シート!C127="","",基本情報入力シート!C127)</f>
        <v/>
      </c>
      <c r="C84" s="1048"/>
      <c r="D84" s="1048"/>
      <c r="E84" s="1048"/>
      <c r="F84" s="1048"/>
      <c r="G84" s="1048"/>
      <c r="H84" s="1048"/>
      <c r="I84" s="1048"/>
      <c r="J84" s="1048"/>
      <c r="K84" s="1056"/>
      <c r="L84" s="1037" t="str">
        <f>IF(基本情報入力シート!M127="","",基本情報入力シート!M127)</f>
        <v/>
      </c>
      <c r="M84" s="1037" t="str">
        <f>IF(基本情報入力シート!R127="","",基本情報入力シート!R127)</f>
        <v/>
      </c>
      <c r="N84" s="1037" t="str">
        <f>IF(基本情報入力シート!W127="","",基本情報入力シート!W127)</f>
        <v/>
      </c>
      <c r="O84" s="1037" t="str">
        <f>IF(基本情報入力シート!X127="","",基本情報入力シート!X127)</f>
        <v/>
      </c>
      <c r="P84" s="1073" t="str">
        <f>IF(基本情報入力シート!Y127="","",基本情報入力シート!Y127)</f>
        <v/>
      </c>
      <c r="Q84" s="983" t="str">
        <f>IF(基本情報入力シート!Z127="","",基本情報入力シート!Z127)</f>
        <v/>
      </c>
      <c r="R84" s="1082" t="str">
        <f>IF(基本情報入力シート!AA127="","",基本情報入力シート!AA127)</f>
        <v/>
      </c>
      <c r="S84" s="1086"/>
      <c r="T84" s="1090"/>
      <c r="U84" s="1094" t="str">
        <f>IFERROR(VLOOKUP(P84,'【参考】数式用'!$A$5:$I$28,MATCH(T84,'【参考】数式用'!$H$4:$I$4,0)+7,0),"")</f>
        <v/>
      </c>
      <c r="V84" s="1098"/>
      <c r="W84" s="183" t="s">
        <v>171</v>
      </c>
      <c r="X84" s="1105"/>
      <c r="Y84" s="280" t="s">
        <v>31</v>
      </c>
      <c r="Z84" s="1105"/>
      <c r="AA84" s="280" t="s">
        <v>164</v>
      </c>
      <c r="AB84" s="1105"/>
      <c r="AC84" s="280" t="s">
        <v>31</v>
      </c>
      <c r="AD84" s="1105"/>
      <c r="AE84" s="280" t="s">
        <v>39</v>
      </c>
      <c r="AF84" s="1109" t="s">
        <v>68</v>
      </c>
      <c r="AG84" s="1112" t="str">
        <f t="shared" si="5"/>
        <v/>
      </c>
      <c r="AH84" s="1111" t="s">
        <v>8</v>
      </c>
      <c r="AI84" s="1118" t="str">
        <f t="shared" si="6"/>
        <v/>
      </c>
      <c r="AJ84" s="10"/>
      <c r="AK84" s="1122" t="str">
        <f t="shared" si="7"/>
        <v>○</v>
      </c>
      <c r="AL84" s="1123" t="str">
        <f t="shared" si="8"/>
        <v/>
      </c>
      <c r="AM84" s="1124"/>
      <c r="AN84" s="1124"/>
      <c r="AO84" s="1124"/>
      <c r="AP84" s="1124"/>
      <c r="AQ84" s="1124"/>
      <c r="AR84" s="1124"/>
      <c r="AS84" s="1124"/>
      <c r="AT84" s="1124"/>
      <c r="AU84" s="1125"/>
    </row>
    <row r="85" spans="1:47" ht="33" customHeight="1">
      <c r="A85" s="1037">
        <f t="shared" si="9"/>
        <v>75</v>
      </c>
      <c r="B85" s="1043" t="str">
        <f>IF(基本情報入力シート!C128="","",基本情報入力シート!C128)</f>
        <v/>
      </c>
      <c r="C85" s="1048"/>
      <c r="D85" s="1048"/>
      <c r="E85" s="1048"/>
      <c r="F85" s="1048"/>
      <c r="G85" s="1048"/>
      <c r="H85" s="1048"/>
      <c r="I85" s="1048"/>
      <c r="J85" s="1048"/>
      <c r="K85" s="1056"/>
      <c r="L85" s="1037" t="str">
        <f>IF(基本情報入力シート!M128="","",基本情報入力シート!M128)</f>
        <v/>
      </c>
      <c r="M85" s="1037" t="str">
        <f>IF(基本情報入力シート!R128="","",基本情報入力シート!R128)</f>
        <v/>
      </c>
      <c r="N85" s="1037" t="str">
        <f>IF(基本情報入力シート!W128="","",基本情報入力シート!W128)</f>
        <v/>
      </c>
      <c r="O85" s="1037" t="str">
        <f>IF(基本情報入力シート!X128="","",基本情報入力シート!X128)</f>
        <v/>
      </c>
      <c r="P85" s="1073" t="str">
        <f>IF(基本情報入力シート!Y128="","",基本情報入力シート!Y128)</f>
        <v/>
      </c>
      <c r="Q85" s="983" t="str">
        <f>IF(基本情報入力シート!Z128="","",基本情報入力シート!Z128)</f>
        <v/>
      </c>
      <c r="R85" s="1082" t="str">
        <f>IF(基本情報入力シート!AA128="","",基本情報入力シート!AA128)</f>
        <v/>
      </c>
      <c r="S85" s="1086"/>
      <c r="T85" s="1090"/>
      <c r="U85" s="1094" t="str">
        <f>IFERROR(VLOOKUP(P85,'【参考】数式用'!$A$5:$I$28,MATCH(T85,'【参考】数式用'!$H$4:$I$4,0)+7,0),"")</f>
        <v/>
      </c>
      <c r="V85" s="1098"/>
      <c r="W85" s="183" t="s">
        <v>171</v>
      </c>
      <c r="X85" s="1105"/>
      <c r="Y85" s="280" t="s">
        <v>31</v>
      </c>
      <c r="Z85" s="1105"/>
      <c r="AA85" s="280" t="s">
        <v>164</v>
      </c>
      <c r="AB85" s="1105"/>
      <c r="AC85" s="280" t="s">
        <v>31</v>
      </c>
      <c r="AD85" s="1105"/>
      <c r="AE85" s="280" t="s">
        <v>39</v>
      </c>
      <c r="AF85" s="1109" t="s">
        <v>68</v>
      </c>
      <c r="AG85" s="1112" t="str">
        <f t="shared" si="5"/>
        <v/>
      </c>
      <c r="AH85" s="1111" t="s">
        <v>8</v>
      </c>
      <c r="AI85" s="1118" t="str">
        <f t="shared" si="6"/>
        <v/>
      </c>
      <c r="AJ85" s="10"/>
      <c r="AK85" s="1122" t="str">
        <f t="shared" si="7"/>
        <v>○</v>
      </c>
      <c r="AL85" s="1123" t="str">
        <f t="shared" si="8"/>
        <v/>
      </c>
      <c r="AM85" s="1124"/>
      <c r="AN85" s="1124"/>
      <c r="AO85" s="1124"/>
      <c r="AP85" s="1124"/>
      <c r="AQ85" s="1124"/>
      <c r="AR85" s="1124"/>
      <c r="AS85" s="1124"/>
      <c r="AT85" s="1124"/>
      <c r="AU85" s="1125"/>
    </row>
    <row r="86" spans="1:47" ht="33" customHeight="1">
      <c r="A86" s="1037">
        <f t="shared" si="9"/>
        <v>76</v>
      </c>
      <c r="B86" s="1043" t="str">
        <f>IF(基本情報入力シート!C129="","",基本情報入力シート!C129)</f>
        <v/>
      </c>
      <c r="C86" s="1048"/>
      <c r="D86" s="1048"/>
      <c r="E86" s="1048"/>
      <c r="F86" s="1048"/>
      <c r="G86" s="1048"/>
      <c r="H86" s="1048"/>
      <c r="I86" s="1048"/>
      <c r="J86" s="1048"/>
      <c r="K86" s="1056"/>
      <c r="L86" s="1037" t="str">
        <f>IF(基本情報入力シート!M129="","",基本情報入力シート!M129)</f>
        <v/>
      </c>
      <c r="M86" s="1037" t="str">
        <f>IF(基本情報入力シート!R129="","",基本情報入力シート!R129)</f>
        <v/>
      </c>
      <c r="N86" s="1037" t="str">
        <f>IF(基本情報入力シート!W129="","",基本情報入力シート!W129)</f>
        <v/>
      </c>
      <c r="O86" s="1037" t="str">
        <f>IF(基本情報入力シート!X129="","",基本情報入力シート!X129)</f>
        <v/>
      </c>
      <c r="P86" s="1073" t="str">
        <f>IF(基本情報入力シート!Y129="","",基本情報入力シート!Y129)</f>
        <v/>
      </c>
      <c r="Q86" s="983" t="str">
        <f>IF(基本情報入力シート!Z129="","",基本情報入力シート!Z129)</f>
        <v/>
      </c>
      <c r="R86" s="1082" t="str">
        <f>IF(基本情報入力シート!AA129="","",基本情報入力シート!AA129)</f>
        <v/>
      </c>
      <c r="S86" s="1086"/>
      <c r="T86" s="1090"/>
      <c r="U86" s="1094" t="str">
        <f>IFERROR(VLOOKUP(P86,'【参考】数式用'!$A$5:$I$28,MATCH(T86,'【参考】数式用'!$H$4:$I$4,0)+7,0),"")</f>
        <v/>
      </c>
      <c r="V86" s="1098"/>
      <c r="W86" s="183" t="s">
        <v>171</v>
      </c>
      <c r="X86" s="1105"/>
      <c r="Y86" s="280" t="s">
        <v>31</v>
      </c>
      <c r="Z86" s="1105"/>
      <c r="AA86" s="280" t="s">
        <v>164</v>
      </c>
      <c r="AB86" s="1105"/>
      <c r="AC86" s="280" t="s">
        <v>31</v>
      </c>
      <c r="AD86" s="1105"/>
      <c r="AE86" s="280" t="s">
        <v>39</v>
      </c>
      <c r="AF86" s="1109" t="s">
        <v>68</v>
      </c>
      <c r="AG86" s="1112" t="str">
        <f t="shared" si="5"/>
        <v/>
      </c>
      <c r="AH86" s="1111" t="s">
        <v>8</v>
      </c>
      <c r="AI86" s="1118" t="str">
        <f t="shared" si="6"/>
        <v/>
      </c>
      <c r="AJ86" s="10"/>
      <c r="AK86" s="1122" t="str">
        <f t="shared" si="7"/>
        <v>○</v>
      </c>
      <c r="AL86" s="1123" t="str">
        <f t="shared" si="8"/>
        <v/>
      </c>
      <c r="AM86" s="1124"/>
      <c r="AN86" s="1124"/>
      <c r="AO86" s="1124"/>
      <c r="AP86" s="1124"/>
      <c r="AQ86" s="1124"/>
      <c r="AR86" s="1124"/>
      <c r="AS86" s="1124"/>
      <c r="AT86" s="1124"/>
      <c r="AU86" s="1125"/>
    </row>
    <row r="87" spans="1:47" ht="33" customHeight="1">
      <c r="A87" s="1037">
        <f t="shared" si="9"/>
        <v>77</v>
      </c>
      <c r="B87" s="1043" t="str">
        <f>IF(基本情報入力シート!C130="","",基本情報入力シート!C130)</f>
        <v/>
      </c>
      <c r="C87" s="1048"/>
      <c r="D87" s="1048"/>
      <c r="E87" s="1048"/>
      <c r="F87" s="1048"/>
      <c r="G87" s="1048"/>
      <c r="H87" s="1048"/>
      <c r="I87" s="1048"/>
      <c r="J87" s="1048"/>
      <c r="K87" s="1056"/>
      <c r="L87" s="1037" t="str">
        <f>IF(基本情報入力シート!M130="","",基本情報入力シート!M130)</f>
        <v/>
      </c>
      <c r="M87" s="1037" t="str">
        <f>IF(基本情報入力シート!R130="","",基本情報入力シート!R130)</f>
        <v/>
      </c>
      <c r="N87" s="1037" t="str">
        <f>IF(基本情報入力シート!W130="","",基本情報入力シート!W130)</f>
        <v/>
      </c>
      <c r="O87" s="1037" t="str">
        <f>IF(基本情報入力シート!X130="","",基本情報入力シート!X130)</f>
        <v/>
      </c>
      <c r="P87" s="1073" t="str">
        <f>IF(基本情報入力シート!Y130="","",基本情報入力シート!Y130)</f>
        <v/>
      </c>
      <c r="Q87" s="983" t="str">
        <f>IF(基本情報入力シート!Z130="","",基本情報入力シート!Z130)</f>
        <v/>
      </c>
      <c r="R87" s="1082" t="str">
        <f>IF(基本情報入力シート!AA130="","",基本情報入力シート!AA130)</f>
        <v/>
      </c>
      <c r="S87" s="1086"/>
      <c r="T87" s="1090"/>
      <c r="U87" s="1094" t="str">
        <f>IFERROR(VLOOKUP(P87,'【参考】数式用'!$A$5:$I$28,MATCH(T87,'【参考】数式用'!$H$4:$I$4,0)+7,0),"")</f>
        <v/>
      </c>
      <c r="V87" s="1098"/>
      <c r="W87" s="183" t="s">
        <v>171</v>
      </c>
      <c r="X87" s="1105"/>
      <c r="Y87" s="280" t="s">
        <v>31</v>
      </c>
      <c r="Z87" s="1105"/>
      <c r="AA87" s="280" t="s">
        <v>164</v>
      </c>
      <c r="AB87" s="1105"/>
      <c r="AC87" s="280" t="s">
        <v>31</v>
      </c>
      <c r="AD87" s="1105"/>
      <c r="AE87" s="280" t="s">
        <v>39</v>
      </c>
      <c r="AF87" s="1109" t="s">
        <v>68</v>
      </c>
      <c r="AG87" s="1112" t="str">
        <f t="shared" si="5"/>
        <v/>
      </c>
      <c r="AH87" s="1111" t="s">
        <v>8</v>
      </c>
      <c r="AI87" s="1118" t="str">
        <f t="shared" si="6"/>
        <v/>
      </c>
      <c r="AJ87" s="10"/>
      <c r="AK87" s="1122" t="str">
        <f t="shared" si="7"/>
        <v>○</v>
      </c>
      <c r="AL87" s="1123" t="str">
        <f t="shared" si="8"/>
        <v/>
      </c>
      <c r="AM87" s="1124"/>
      <c r="AN87" s="1124"/>
      <c r="AO87" s="1124"/>
      <c r="AP87" s="1124"/>
      <c r="AQ87" s="1124"/>
      <c r="AR87" s="1124"/>
      <c r="AS87" s="1124"/>
      <c r="AT87" s="1124"/>
      <c r="AU87" s="1125"/>
    </row>
    <row r="88" spans="1:47" ht="33" customHeight="1">
      <c r="A88" s="1037">
        <f t="shared" si="9"/>
        <v>78</v>
      </c>
      <c r="B88" s="1043" t="str">
        <f>IF(基本情報入力シート!C131="","",基本情報入力シート!C131)</f>
        <v/>
      </c>
      <c r="C88" s="1048"/>
      <c r="D88" s="1048"/>
      <c r="E88" s="1048"/>
      <c r="F88" s="1048"/>
      <c r="G88" s="1048"/>
      <c r="H88" s="1048"/>
      <c r="I88" s="1048"/>
      <c r="J88" s="1048"/>
      <c r="K88" s="1056"/>
      <c r="L88" s="1037" t="str">
        <f>IF(基本情報入力シート!M131="","",基本情報入力シート!M131)</f>
        <v/>
      </c>
      <c r="M88" s="1037" t="str">
        <f>IF(基本情報入力シート!R131="","",基本情報入力シート!R131)</f>
        <v/>
      </c>
      <c r="N88" s="1037" t="str">
        <f>IF(基本情報入力シート!W131="","",基本情報入力シート!W131)</f>
        <v/>
      </c>
      <c r="O88" s="1037" t="str">
        <f>IF(基本情報入力シート!X131="","",基本情報入力シート!X131)</f>
        <v/>
      </c>
      <c r="P88" s="1073" t="str">
        <f>IF(基本情報入力シート!Y131="","",基本情報入力シート!Y131)</f>
        <v/>
      </c>
      <c r="Q88" s="983" t="str">
        <f>IF(基本情報入力シート!Z131="","",基本情報入力シート!Z131)</f>
        <v/>
      </c>
      <c r="R88" s="1082" t="str">
        <f>IF(基本情報入力シート!AA131="","",基本情報入力シート!AA131)</f>
        <v/>
      </c>
      <c r="S88" s="1086"/>
      <c r="T88" s="1090"/>
      <c r="U88" s="1094" t="str">
        <f>IFERROR(VLOOKUP(P88,'【参考】数式用'!$A$5:$I$28,MATCH(T88,'【参考】数式用'!$H$4:$I$4,0)+7,0),"")</f>
        <v/>
      </c>
      <c r="V88" s="1098"/>
      <c r="W88" s="183" t="s">
        <v>171</v>
      </c>
      <c r="X88" s="1105"/>
      <c r="Y88" s="280" t="s">
        <v>31</v>
      </c>
      <c r="Z88" s="1105"/>
      <c r="AA88" s="280" t="s">
        <v>164</v>
      </c>
      <c r="AB88" s="1105"/>
      <c r="AC88" s="280" t="s">
        <v>31</v>
      </c>
      <c r="AD88" s="1105"/>
      <c r="AE88" s="280" t="s">
        <v>39</v>
      </c>
      <c r="AF88" s="1109" t="s">
        <v>68</v>
      </c>
      <c r="AG88" s="1112" t="str">
        <f t="shared" si="5"/>
        <v/>
      </c>
      <c r="AH88" s="1111" t="s">
        <v>8</v>
      </c>
      <c r="AI88" s="1118" t="str">
        <f t="shared" si="6"/>
        <v/>
      </c>
      <c r="AJ88" s="10"/>
      <c r="AK88" s="1122" t="str">
        <f t="shared" si="7"/>
        <v>○</v>
      </c>
      <c r="AL88" s="1123" t="str">
        <f t="shared" si="8"/>
        <v/>
      </c>
      <c r="AM88" s="1124"/>
      <c r="AN88" s="1124"/>
      <c r="AO88" s="1124"/>
      <c r="AP88" s="1124"/>
      <c r="AQ88" s="1124"/>
      <c r="AR88" s="1124"/>
      <c r="AS88" s="1124"/>
      <c r="AT88" s="1124"/>
      <c r="AU88" s="1125"/>
    </row>
    <row r="89" spans="1:47" ht="33" customHeight="1">
      <c r="A89" s="1037">
        <f t="shared" si="9"/>
        <v>79</v>
      </c>
      <c r="B89" s="1043" t="str">
        <f>IF(基本情報入力シート!C132="","",基本情報入力シート!C132)</f>
        <v/>
      </c>
      <c r="C89" s="1048"/>
      <c r="D89" s="1048"/>
      <c r="E89" s="1048"/>
      <c r="F89" s="1048"/>
      <c r="G89" s="1048"/>
      <c r="H89" s="1048"/>
      <c r="I89" s="1048"/>
      <c r="J89" s="1048"/>
      <c r="K89" s="1056"/>
      <c r="L89" s="1037" t="str">
        <f>IF(基本情報入力シート!M132="","",基本情報入力シート!M132)</f>
        <v/>
      </c>
      <c r="M89" s="1037" t="str">
        <f>IF(基本情報入力シート!R132="","",基本情報入力シート!R132)</f>
        <v/>
      </c>
      <c r="N89" s="1037" t="str">
        <f>IF(基本情報入力シート!W132="","",基本情報入力シート!W132)</f>
        <v/>
      </c>
      <c r="O89" s="1037" t="str">
        <f>IF(基本情報入力シート!X132="","",基本情報入力シート!X132)</f>
        <v/>
      </c>
      <c r="P89" s="1073" t="str">
        <f>IF(基本情報入力シート!Y132="","",基本情報入力シート!Y132)</f>
        <v/>
      </c>
      <c r="Q89" s="983" t="str">
        <f>IF(基本情報入力シート!Z132="","",基本情報入力シート!Z132)</f>
        <v/>
      </c>
      <c r="R89" s="1082" t="str">
        <f>IF(基本情報入力シート!AA132="","",基本情報入力シート!AA132)</f>
        <v/>
      </c>
      <c r="S89" s="1086"/>
      <c r="T89" s="1090"/>
      <c r="U89" s="1094" t="str">
        <f>IFERROR(VLOOKUP(P89,'【参考】数式用'!$A$5:$I$28,MATCH(T89,'【参考】数式用'!$H$4:$I$4,0)+7,0),"")</f>
        <v/>
      </c>
      <c r="V89" s="1098"/>
      <c r="W89" s="183" t="s">
        <v>171</v>
      </c>
      <c r="X89" s="1105"/>
      <c r="Y89" s="280" t="s">
        <v>31</v>
      </c>
      <c r="Z89" s="1105"/>
      <c r="AA89" s="280" t="s">
        <v>164</v>
      </c>
      <c r="AB89" s="1105"/>
      <c r="AC89" s="280" t="s">
        <v>31</v>
      </c>
      <c r="AD89" s="1105"/>
      <c r="AE89" s="280" t="s">
        <v>39</v>
      </c>
      <c r="AF89" s="1109" t="s">
        <v>68</v>
      </c>
      <c r="AG89" s="1112" t="str">
        <f t="shared" si="5"/>
        <v/>
      </c>
      <c r="AH89" s="1111" t="s">
        <v>8</v>
      </c>
      <c r="AI89" s="1118" t="str">
        <f t="shared" si="6"/>
        <v/>
      </c>
      <c r="AJ89" s="10"/>
      <c r="AK89" s="1122" t="str">
        <f t="shared" si="7"/>
        <v>○</v>
      </c>
      <c r="AL89" s="1123" t="str">
        <f t="shared" si="8"/>
        <v/>
      </c>
      <c r="AM89" s="1124"/>
      <c r="AN89" s="1124"/>
      <c r="AO89" s="1124"/>
      <c r="AP89" s="1124"/>
      <c r="AQ89" s="1124"/>
      <c r="AR89" s="1124"/>
      <c r="AS89" s="1124"/>
      <c r="AT89" s="1124"/>
      <c r="AU89" s="1125"/>
    </row>
    <row r="90" spans="1:47" ht="33" customHeight="1">
      <c r="A90" s="1037">
        <f t="shared" si="9"/>
        <v>80</v>
      </c>
      <c r="B90" s="1043" t="str">
        <f>IF(基本情報入力シート!C133="","",基本情報入力シート!C133)</f>
        <v/>
      </c>
      <c r="C90" s="1048"/>
      <c r="D90" s="1048"/>
      <c r="E90" s="1048"/>
      <c r="F90" s="1048"/>
      <c r="G90" s="1048"/>
      <c r="H90" s="1048"/>
      <c r="I90" s="1048"/>
      <c r="J90" s="1048"/>
      <c r="K90" s="1056"/>
      <c r="L90" s="1037" t="str">
        <f>IF(基本情報入力シート!M133="","",基本情報入力シート!M133)</f>
        <v/>
      </c>
      <c r="M90" s="1037" t="str">
        <f>IF(基本情報入力シート!R133="","",基本情報入力シート!R133)</f>
        <v/>
      </c>
      <c r="N90" s="1037" t="str">
        <f>IF(基本情報入力シート!W133="","",基本情報入力シート!W133)</f>
        <v/>
      </c>
      <c r="O90" s="1037" t="str">
        <f>IF(基本情報入力シート!X133="","",基本情報入力シート!X133)</f>
        <v/>
      </c>
      <c r="P90" s="1073" t="str">
        <f>IF(基本情報入力シート!Y133="","",基本情報入力シート!Y133)</f>
        <v/>
      </c>
      <c r="Q90" s="983" t="str">
        <f>IF(基本情報入力シート!Z133="","",基本情報入力シート!Z133)</f>
        <v/>
      </c>
      <c r="R90" s="1082" t="str">
        <f>IF(基本情報入力シート!AA133="","",基本情報入力シート!AA133)</f>
        <v/>
      </c>
      <c r="S90" s="1086"/>
      <c r="T90" s="1090"/>
      <c r="U90" s="1094" t="str">
        <f>IFERROR(VLOOKUP(P90,'【参考】数式用'!$A$5:$I$28,MATCH(T90,'【参考】数式用'!$H$4:$I$4,0)+7,0),"")</f>
        <v/>
      </c>
      <c r="V90" s="1098"/>
      <c r="W90" s="183" t="s">
        <v>171</v>
      </c>
      <c r="X90" s="1105"/>
      <c r="Y90" s="280" t="s">
        <v>31</v>
      </c>
      <c r="Z90" s="1105"/>
      <c r="AA90" s="280" t="s">
        <v>164</v>
      </c>
      <c r="AB90" s="1105"/>
      <c r="AC90" s="280" t="s">
        <v>31</v>
      </c>
      <c r="AD90" s="1105"/>
      <c r="AE90" s="280" t="s">
        <v>39</v>
      </c>
      <c r="AF90" s="1109" t="s">
        <v>68</v>
      </c>
      <c r="AG90" s="1112" t="str">
        <f t="shared" si="5"/>
        <v/>
      </c>
      <c r="AH90" s="1111" t="s">
        <v>8</v>
      </c>
      <c r="AI90" s="1118" t="str">
        <f t="shared" si="6"/>
        <v/>
      </c>
      <c r="AJ90" s="10"/>
      <c r="AK90" s="1122" t="str">
        <f t="shared" si="7"/>
        <v>○</v>
      </c>
      <c r="AL90" s="1123" t="str">
        <f t="shared" si="8"/>
        <v/>
      </c>
      <c r="AM90" s="1124"/>
      <c r="AN90" s="1124"/>
      <c r="AO90" s="1124"/>
      <c r="AP90" s="1124"/>
      <c r="AQ90" s="1124"/>
      <c r="AR90" s="1124"/>
      <c r="AS90" s="1124"/>
      <c r="AT90" s="1124"/>
      <c r="AU90" s="1125"/>
    </row>
    <row r="91" spans="1:47" ht="33" customHeight="1">
      <c r="A91" s="1037">
        <f t="shared" si="9"/>
        <v>81</v>
      </c>
      <c r="B91" s="1043" t="str">
        <f>IF(基本情報入力シート!C134="","",基本情報入力シート!C134)</f>
        <v/>
      </c>
      <c r="C91" s="1048"/>
      <c r="D91" s="1048"/>
      <c r="E91" s="1048"/>
      <c r="F91" s="1048"/>
      <c r="G91" s="1048"/>
      <c r="H91" s="1048"/>
      <c r="I91" s="1048"/>
      <c r="J91" s="1048"/>
      <c r="K91" s="1056"/>
      <c r="L91" s="1037" t="str">
        <f>IF(基本情報入力シート!M134="","",基本情報入力シート!M134)</f>
        <v/>
      </c>
      <c r="M91" s="1037" t="str">
        <f>IF(基本情報入力シート!R134="","",基本情報入力シート!R134)</f>
        <v/>
      </c>
      <c r="N91" s="1037" t="str">
        <f>IF(基本情報入力シート!W134="","",基本情報入力シート!W134)</f>
        <v/>
      </c>
      <c r="O91" s="1037" t="str">
        <f>IF(基本情報入力シート!X134="","",基本情報入力シート!X134)</f>
        <v/>
      </c>
      <c r="P91" s="1073" t="str">
        <f>IF(基本情報入力シート!Y134="","",基本情報入力シート!Y134)</f>
        <v/>
      </c>
      <c r="Q91" s="983" t="str">
        <f>IF(基本情報入力シート!Z134="","",基本情報入力シート!Z134)</f>
        <v/>
      </c>
      <c r="R91" s="1082" t="str">
        <f>IF(基本情報入力シート!AA134="","",基本情報入力シート!AA134)</f>
        <v/>
      </c>
      <c r="S91" s="1086"/>
      <c r="T91" s="1090"/>
      <c r="U91" s="1094" t="str">
        <f>IFERROR(VLOOKUP(P91,'【参考】数式用'!$A$5:$I$28,MATCH(T91,'【参考】数式用'!$H$4:$I$4,0)+7,0),"")</f>
        <v/>
      </c>
      <c r="V91" s="1098"/>
      <c r="W91" s="183" t="s">
        <v>171</v>
      </c>
      <c r="X91" s="1105"/>
      <c r="Y91" s="280" t="s">
        <v>31</v>
      </c>
      <c r="Z91" s="1105"/>
      <c r="AA91" s="280" t="s">
        <v>164</v>
      </c>
      <c r="AB91" s="1105"/>
      <c r="AC91" s="280" t="s">
        <v>31</v>
      </c>
      <c r="AD91" s="1105"/>
      <c r="AE91" s="280" t="s">
        <v>39</v>
      </c>
      <c r="AF91" s="1109" t="s">
        <v>68</v>
      </c>
      <c r="AG91" s="1112" t="str">
        <f t="shared" si="5"/>
        <v/>
      </c>
      <c r="AH91" s="1111" t="s">
        <v>8</v>
      </c>
      <c r="AI91" s="1118" t="str">
        <f t="shared" si="6"/>
        <v/>
      </c>
      <c r="AJ91" s="10"/>
      <c r="AK91" s="1122" t="str">
        <f t="shared" si="7"/>
        <v>○</v>
      </c>
      <c r="AL91" s="1123" t="str">
        <f t="shared" si="8"/>
        <v/>
      </c>
      <c r="AM91" s="1124"/>
      <c r="AN91" s="1124"/>
      <c r="AO91" s="1124"/>
      <c r="AP91" s="1124"/>
      <c r="AQ91" s="1124"/>
      <c r="AR91" s="1124"/>
      <c r="AS91" s="1124"/>
      <c r="AT91" s="1124"/>
      <c r="AU91" s="1125"/>
    </row>
    <row r="92" spans="1:47" ht="33" customHeight="1">
      <c r="A92" s="1037">
        <f t="shared" si="9"/>
        <v>82</v>
      </c>
      <c r="B92" s="1043" t="str">
        <f>IF(基本情報入力シート!C135="","",基本情報入力シート!C135)</f>
        <v/>
      </c>
      <c r="C92" s="1048"/>
      <c r="D92" s="1048"/>
      <c r="E92" s="1048"/>
      <c r="F92" s="1048"/>
      <c r="G92" s="1048"/>
      <c r="H92" s="1048"/>
      <c r="I92" s="1048"/>
      <c r="J92" s="1048"/>
      <c r="K92" s="1056"/>
      <c r="L92" s="1037" t="str">
        <f>IF(基本情報入力シート!M135="","",基本情報入力シート!M135)</f>
        <v/>
      </c>
      <c r="M92" s="1037" t="str">
        <f>IF(基本情報入力シート!R135="","",基本情報入力シート!R135)</f>
        <v/>
      </c>
      <c r="N92" s="1037" t="str">
        <f>IF(基本情報入力シート!W135="","",基本情報入力シート!W135)</f>
        <v/>
      </c>
      <c r="O92" s="1037" t="str">
        <f>IF(基本情報入力シート!X135="","",基本情報入力シート!X135)</f>
        <v/>
      </c>
      <c r="P92" s="1073" t="str">
        <f>IF(基本情報入力シート!Y135="","",基本情報入力シート!Y135)</f>
        <v/>
      </c>
      <c r="Q92" s="983" t="str">
        <f>IF(基本情報入力シート!Z135="","",基本情報入力シート!Z135)</f>
        <v/>
      </c>
      <c r="R92" s="1082" t="str">
        <f>IF(基本情報入力シート!AA135="","",基本情報入力シート!AA135)</f>
        <v/>
      </c>
      <c r="S92" s="1086"/>
      <c r="T92" s="1090"/>
      <c r="U92" s="1094" t="str">
        <f>IFERROR(VLOOKUP(P92,'【参考】数式用'!$A$5:$I$28,MATCH(T92,'【参考】数式用'!$H$4:$I$4,0)+7,0),"")</f>
        <v/>
      </c>
      <c r="V92" s="1098"/>
      <c r="W92" s="183" t="s">
        <v>171</v>
      </c>
      <c r="X92" s="1105"/>
      <c r="Y92" s="280" t="s">
        <v>31</v>
      </c>
      <c r="Z92" s="1105"/>
      <c r="AA92" s="280" t="s">
        <v>164</v>
      </c>
      <c r="AB92" s="1105"/>
      <c r="AC92" s="280" t="s">
        <v>31</v>
      </c>
      <c r="AD92" s="1105"/>
      <c r="AE92" s="280" t="s">
        <v>39</v>
      </c>
      <c r="AF92" s="1109" t="s">
        <v>68</v>
      </c>
      <c r="AG92" s="1112" t="str">
        <f t="shared" si="5"/>
        <v/>
      </c>
      <c r="AH92" s="1111" t="s">
        <v>8</v>
      </c>
      <c r="AI92" s="1118" t="str">
        <f t="shared" si="6"/>
        <v/>
      </c>
      <c r="AJ92" s="10"/>
      <c r="AK92" s="1122" t="str">
        <f t="shared" si="7"/>
        <v>○</v>
      </c>
      <c r="AL92" s="1123" t="str">
        <f t="shared" si="8"/>
        <v/>
      </c>
      <c r="AM92" s="1124"/>
      <c r="AN92" s="1124"/>
      <c r="AO92" s="1124"/>
      <c r="AP92" s="1124"/>
      <c r="AQ92" s="1124"/>
      <c r="AR92" s="1124"/>
      <c r="AS92" s="1124"/>
      <c r="AT92" s="1124"/>
      <c r="AU92" s="1125"/>
    </row>
    <row r="93" spans="1:47" ht="33" customHeight="1">
      <c r="A93" s="1037">
        <f t="shared" si="9"/>
        <v>83</v>
      </c>
      <c r="B93" s="1043" t="str">
        <f>IF(基本情報入力シート!C136="","",基本情報入力シート!C136)</f>
        <v/>
      </c>
      <c r="C93" s="1048"/>
      <c r="D93" s="1048"/>
      <c r="E93" s="1048"/>
      <c r="F93" s="1048"/>
      <c r="G93" s="1048"/>
      <c r="H93" s="1048"/>
      <c r="I93" s="1048"/>
      <c r="J93" s="1048"/>
      <c r="K93" s="1056"/>
      <c r="L93" s="1037" t="str">
        <f>IF(基本情報入力シート!M136="","",基本情報入力シート!M136)</f>
        <v/>
      </c>
      <c r="M93" s="1037" t="str">
        <f>IF(基本情報入力シート!R136="","",基本情報入力シート!R136)</f>
        <v/>
      </c>
      <c r="N93" s="1037" t="str">
        <f>IF(基本情報入力シート!W136="","",基本情報入力シート!W136)</f>
        <v/>
      </c>
      <c r="O93" s="1037" t="str">
        <f>IF(基本情報入力シート!X136="","",基本情報入力シート!X136)</f>
        <v/>
      </c>
      <c r="P93" s="1073" t="str">
        <f>IF(基本情報入力シート!Y136="","",基本情報入力シート!Y136)</f>
        <v/>
      </c>
      <c r="Q93" s="983" t="str">
        <f>IF(基本情報入力シート!Z136="","",基本情報入力シート!Z136)</f>
        <v/>
      </c>
      <c r="R93" s="1082" t="str">
        <f>IF(基本情報入力シート!AA136="","",基本情報入力シート!AA136)</f>
        <v/>
      </c>
      <c r="S93" s="1086"/>
      <c r="T93" s="1090"/>
      <c r="U93" s="1094" t="str">
        <f>IFERROR(VLOOKUP(P93,'【参考】数式用'!$A$5:$I$28,MATCH(T93,'【参考】数式用'!$H$4:$I$4,0)+7,0),"")</f>
        <v/>
      </c>
      <c r="V93" s="1098"/>
      <c r="W93" s="183" t="s">
        <v>171</v>
      </c>
      <c r="X93" s="1105"/>
      <c r="Y93" s="280" t="s">
        <v>31</v>
      </c>
      <c r="Z93" s="1105"/>
      <c r="AA93" s="280" t="s">
        <v>164</v>
      </c>
      <c r="AB93" s="1105"/>
      <c r="AC93" s="280" t="s">
        <v>31</v>
      </c>
      <c r="AD93" s="1105"/>
      <c r="AE93" s="280" t="s">
        <v>39</v>
      </c>
      <c r="AF93" s="1109" t="s">
        <v>68</v>
      </c>
      <c r="AG93" s="1112" t="str">
        <f t="shared" si="5"/>
        <v/>
      </c>
      <c r="AH93" s="1111" t="s">
        <v>8</v>
      </c>
      <c r="AI93" s="1118" t="str">
        <f t="shared" si="6"/>
        <v/>
      </c>
      <c r="AJ93" s="10"/>
      <c r="AK93" s="1122" t="str">
        <f t="shared" si="7"/>
        <v>○</v>
      </c>
      <c r="AL93" s="1123" t="str">
        <f t="shared" si="8"/>
        <v/>
      </c>
      <c r="AM93" s="1124"/>
      <c r="AN93" s="1124"/>
      <c r="AO93" s="1124"/>
      <c r="AP93" s="1124"/>
      <c r="AQ93" s="1124"/>
      <c r="AR93" s="1124"/>
      <c r="AS93" s="1124"/>
      <c r="AT93" s="1124"/>
      <c r="AU93" s="1125"/>
    </row>
    <row r="94" spans="1:47" ht="33" customHeight="1">
      <c r="A94" s="1037">
        <f t="shared" si="9"/>
        <v>84</v>
      </c>
      <c r="B94" s="1043" t="str">
        <f>IF(基本情報入力シート!C137="","",基本情報入力シート!C137)</f>
        <v/>
      </c>
      <c r="C94" s="1048"/>
      <c r="D94" s="1048"/>
      <c r="E94" s="1048"/>
      <c r="F94" s="1048"/>
      <c r="G94" s="1048"/>
      <c r="H94" s="1048"/>
      <c r="I94" s="1048"/>
      <c r="J94" s="1048"/>
      <c r="K94" s="1056"/>
      <c r="L94" s="1037" t="str">
        <f>IF(基本情報入力シート!M137="","",基本情報入力シート!M137)</f>
        <v/>
      </c>
      <c r="M94" s="1037" t="str">
        <f>IF(基本情報入力シート!R137="","",基本情報入力シート!R137)</f>
        <v/>
      </c>
      <c r="N94" s="1037" t="str">
        <f>IF(基本情報入力シート!W137="","",基本情報入力シート!W137)</f>
        <v/>
      </c>
      <c r="O94" s="1037" t="str">
        <f>IF(基本情報入力シート!X137="","",基本情報入力シート!X137)</f>
        <v/>
      </c>
      <c r="P94" s="1073" t="str">
        <f>IF(基本情報入力シート!Y137="","",基本情報入力シート!Y137)</f>
        <v/>
      </c>
      <c r="Q94" s="983" t="str">
        <f>IF(基本情報入力シート!Z137="","",基本情報入力シート!Z137)</f>
        <v/>
      </c>
      <c r="R94" s="1082" t="str">
        <f>IF(基本情報入力シート!AA137="","",基本情報入力シート!AA137)</f>
        <v/>
      </c>
      <c r="S94" s="1086"/>
      <c r="T94" s="1090"/>
      <c r="U94" s="1094" t="str">
        <f>IFERROR(VLOOKUP(P94,'【参考】数式用'!$A$5:$I$28,MATCH(T94,'【参考】数式用'!$H$4:$I$4,0)+7,0),"")</f>
        <v/>
      </c>
      <c r="V94" s="1098"/>
      <c r="W94" s="183" t="s">
        <v>171</v>
      </c>
      <c r="X94" s="1105"/>
      <c r="Y94" s="280" t="s">
        <v>31</v>
      </c>
      <c r="Z94" s="1105"/>
      <c r="AA94" s="280" t="s">
        <v>164</v>
      </c>
      <c r="AB94" s="1105"/>
      <c r="AC94" s="280" t="s">
        <v>31</v>
      </c>
      <c r="AD94" s="1105"/>
      <c r="AE94" s="280" t="s">
        <v>39</v>
      </c>
      <c r="AF94" s="1109" t="s">
        <v>68</v>
      </c>
      <c r="AG94" s="1112" t="str">
        <f t="shared" si="5"/>
        <v/>
      </c>
      <c r="AH94" s="1111" t="s">
        <v>8</v>
      </c>
      <c r="AI94" s="1118" t="str">
        <f t="shared" si="6"/>
        <v/>
      </c>
      <c r="AJ94" s="10"/>
      <c r="AK94" s="1122" t="str">
        <f t="shared" si="7"/>
        <v>○</v>
      </c>
      <c r="AL94" s="1123" t="str">
        <f t="shared" si="8"/>
        <v/>
      </c>
      <c r="AM94" s="1124"/>
      <c r="AN94" s="1124"/>
      <c r="AO94" s="1124"/>
      <c r="AP94" s="1124"/>
      <c r="AQ94" s="1124"/>
      <c r="AR94" s="1124"/>
      <c r="AS94" s="1124"/>
      <c r="AT94" s="1124"/>
      <c r="AU94" s="1125"/>
    </row>
    <row r="95" spans="1:47" ht="33" customHeight="1">
      <c r="A95" s="1037">
        <f t="shared" si="9"/>
        <v>85</v>
      </c>
      <c r="B95" s="1043" t="str">
        <f>IF(基本情報入力シート!C138="","",基本情報入力シート!C138)</f>
        <v/>
      </c>
      <c r="C95" s="1048"/>
      <c r="D95" s="1048"/>
      <c r="E95" s="1048"/>
      <c r="F95" s="1048"/>
      <c r="G95" s="1048"/>
      <c r="H95" s="1048"/>
      <c r="I95" s="1048"/>
      <c r="J95" s="1048"/>
      <c r="K95" s="1056"/>
      <c r="L95" s="1037" t="str">
        <f>IF(基本情報入力シート!M138="","",基本情報入力シート!M138)</f>
        <v/>
      </c>
      <c r="M95" s="1037" t="str">
        <f>IF(基本情報入力シート!R138="","",基本情報入力シート!R138)</f>
        <v/>
      </c>
      <c r="N95" s="1037" t="str">
        <f>IF(基本情報入力シート!W138="","",基本情報入力シート!W138)</f>
        <v/>
      </c>
      <c r="O95" s="1037" t="str">
        <f>IF(基本情報入力シート!X138="","",基本情報入力シート!X138)</f>
        <v/>
      </c>
      <c r="P95" s="1073" t="str">
        <f>IF(基本情報入力シート!Y138="","",基本情報入力シート!Y138)</f>
        <v/>
      </c>
      <c r="Q95" s="983" t="str">
        <f>IF(基本情報入力シート!Z138="","",基本情報入力シート!Z138)</f>
        <v/>
      </c>
      <c r="R95" s="1082" t="str">
        <f>IF(基本情報入力シート!AA138="","",基本情報入力シート!AA138)</f>
        <v/>
      </c>
      <c r="S95" s="1086"/>
      <c r="T95" s="1090"/>
      <c r="U95" s="1094" t="str">
        <f>IFERROR(VLOOKUP(P95,'【参考】数式用'!$A$5:$I$28,MATCH(T95,'【参考】数式用'!$H$4:$I$4,0)+7,0),"")</f>
        <v/>
      </c>
      <c r="V95" s="1098"/>
      <c r="W95" s="183" t="s">
        <v>171</v>
      </c>
      <c r="X95" s="1105"/>
      <c r="Y95" s="280" t="s">
        <v>31</v>
      </c>
      <c r="Z95" s="1105"/>
      <c r="AA95" s="280" t="s">
        <v>164</v>
      </c>
      <c r="AB95" s="1105"/>
      <c r="AC95" s="280" t="s">
        <v>31</v>
      </c>
      <c r="AD95" s="1105"/>
      <c r="AE95" s="280" t="s">
        <v>39</v>
      </c>
      <c r="AF95" s="1109" t="s">
        <v>68</v>
      </c>
      <c r="AG95" s="1112" t="str">
        <f t="shared" si="5"/>
        <v/>
      </c>
      <c r="AH95" s="1111" t="s">
        <v>8</v>
      </c>
      <c r="AI95" s="1118" t="str">
        <f t="shared" si="6"/>
        <v/>
      </c>
      <c r="AJ95" s="10"/>
      <c r="AK95" s="1122" t="str">
        <f t="shared" si="7"/>
        <v>○</v>
      </c>
      <c r="AL95" s="1123" t="str">
        <f t="shared" si="8"/>
        <v/>
      </c>
      <c r="AM95" s="1124"/>
      <c r="AN95" s="1124"/>
      <c r="AO95" s="1124"/>
      <c r="AP95" s="1124"/>
      <c r="AQ95" s="1124"/>
      <c r="AR95" s="1124"/>
      <c r="AS95" s="1124"/>
      <c r="AT95" s="1124"/>
      <c r="AU95" s="1125"/>
    </row>
    <row r="96" spans="1:47" ht="33" customHeight="1">
      <c r="A96" s="1037">
        <f t="shared" si="9"/>
        <v>86</v>
      </c>
      <c r="B96" s="1043" t="str">
        <f>IF(基本情報入力シート!C139="","",基本情報入力シート!C139)</f>
        <v/>
      </c>
      <c r="C96" s="1048"/>
      <c r="D96" s="1048"/>
      <c r="E96" s="1048"/>
      <c r="F96" s="1048"/>
      <c r="G96" s="1048"/>
      <c r="H96" s="1048"/>
      <c r="I96" s="1048"/>
      <c r="J96" s="1048"/>
      <c r="K96" s="1056"/>
      <c r="L96" s="1037" t="str">
        <f>IF(基本情報入力シート!M139="","",基本情報入力シート!M139)</f>
        <v/>
      </c>
      <c r="M96" s="1037" t="str">
        <f>IF(基本情報入力シート!R139="","",基本情報入力シート!R139)</f>
        <v/>
      </c>
      <c r="N96" s="1037" t="str">
        <f>IF(基本情報入力シート!W139="","",基本情報入力シート!W139)</f>
        <v/>
      </c>
      <c r="O96" s="1037" t="str">
        <f>IF(基本情報入力シート!X139="","",基本情報入力シート!X139)</f>
        <v/>
      </c>
      <c r="P96" s="1073" t="str">
        <f>IF(基本情報入力シート!Y139="","",基本情報入力シート!Y139)</f>
        <v/>
      </c>
      <c r="Q96" s="983" t="str">
        <f>IF(基本情報入力シート!Z139="","",基本情報入力シート!Z139)</f>
        <v/>
      </c>
      <c r="R96" s="1082" t="str">
        <f>IF(基本情報入力シート!AA139="","",基本情報入力シート!AA139)</f>
        <v/>
      </c>
      <c r="S96" s="1086"/>
      <c r="T96" s="1090"/>
      <c r="U96" s="1094" t="str">
        <f>IFERROR(VLOOKUP(P96,'【参考】数式用'!$A$5:$I$28,MATCH(T96,'【参考】数式用'!$H$4:$I$4,0)+7,0),"")</f>
        <v/>
      </c>
      <c r="V96" s="1098"/>
      <c r="W96" s="183" t="s">
        <v>171</v>
      </c>
      <c r="X96" s="1105"/>
      <c r="Y96" s="280" t="s">
        <v>31</v>
      </c>
      <c r="Z96" s="1105"/>
      <c r="AA96" s="280" t="s">
        <v>164</v>
      </c>
      <c r="AB96" s="1105"/>
      <c r="AC96" s="280" t="s">
        <v>31</v>
      </c>
      <c r="AD96" s="1105"/>
      <c r="AE96" s="280" t="s">
        <v>39</v>
      </c>
      <c r="AF96" s="1109" t="s">
        <v>68</v>
      </c>
      <c r="AG96" s="1112" t="str">
        <f t="shared" si="5"/>
        <v/>
      </c>
      <c r="AH96" s="1111" t="s">
        <v>8</v>
      </c>
      <c r="AI96" s="1118" t="str">
        <f t="shared" si="6"/>
        <v/>
      </c>
      <c r="AJ96" s="10"/>
      <c r="AK96" s="1122" t="str">
        <f t="shared" si="7"/>
        <v>○</v>
      </c>
      <c r="AL96" s="1123" t="str">
        <f t="shared" si="8"/>
        <v/>
      </c>
      <c r="AM96" s="1124"/>
      <c r="AN96" s="1124"/>
      <c r="AO96" s="1124"/>
      <c r="AP96" s="1124"/>
      <c r="AQ96" s="1124"/>
      <c r="AR96" s="1124"/>
      <c r="AS96" s="1124"/>
      <c r="AT96" s="1124"/>
      <c r="AU96" s="1125"/>
    </row>
    <row r="97" spans="1:47" ht="33" customHeight="1">
      <c r="A97" s="1037">
        <f t="shared" si="9"/>
        <v>87</v>
      </c>
      <c r="B97" s="1043" t="str">
        <f>IF(基本情報入力シート!C140="","",基本情報入力シート!C140)</f>
        <v/>
      </c>
      <c r="C97" s="1048"/>
      <c r="D97" s="1048"/>
      <c r="E97" s="1048"/>
      <c r="F97" s="1048"/>
      <c r="G97" s="1048"/>
      <c r="H97" s="1048"/>
      <c r="I97" s="1048"/>
      <c r="J97" s="1048"/>
      <c r="K97" s="1056"/>
      <c r="L97" s="1037" t="str">
        <f>IF(基本情報入力シート!M140="","",基本情報入力シート!M140)</f>
        <v/>
      </c>
      <c r="M97" s="1037" t="str">
        <f>IF(基本情報入力シート!R140="","",基本情報入力シート!R140)</f>
        <v/>
      </c>
      <c r="N97" s="1037" t="str">
        <f>IF(基本情報入力シート!W140="","",基本情報入力シート!W140)</f>
        <v/>
      </c>
      <c r="O97" s="1037" t="str">
        <f>IF(基本情報入力シート!X140="","",基本情報入力シート!X140)</f>
        <v/>
      </c>
      <c r="P97" s="1073" t="str">
        <f>IF(基本情報入力シート!Y140="","",基本情報入力シート!Y140)</f>
        <v/>
      </c>
      <c r="Q97" s="983" t="str">
        <f>IF(基本情報入力シート!Z140="","",基本情報入力シート!Z140)</f>
        <v/>
      </c>
      <c r="R97" s="1082" t="str">
        <f>IF(基本情報入力シート!AA140="","",基本情報入力シート!AA140)</f>
        <v/>
      </c>
      <c r="S97" s="1086"/>
      <c r="T97" s="1090"/>
      <c r="U97" s="1094" t="str">
        <f>IFERROR(VLOOKUP(P97,'【参考】数式用'!$A$5:$I$28,MATCH(T97,'【参考】数式用'!$H$4:$I$4,0)+7,0),"")</f>
        <v/>
      </c>
      <c r="V97" s="1098"/>
      <c r="W97" s="183" t="s">
        <v>171</v>
      </c>
      <c r="X97" s="1105"/>
      <c r="Y97" s="280" t="s">
        <v>31</v>
      </c>
      <c r="Z97" s="1105"/>
      <c r="AA97" s="280" t="s">
        <v>164</v>
      </c>
      <c r="AB97" s="1105"/>
      <c r="AC97" s="280" t="s">
        <v>31</v>
      </c>
      <c r="AD97" s="1105"/>
      <c r="AE97" s="280" t="s">
        <v>39</v>
      </c>
      <c r="AF97" s="1109" t="s">
        <v>68</v>
      </c>
      <c r="AG97" s="1112" t="str">
        <f t="shared" si="5"/>
        <v/>
      </c>
      <c r="AH97" s="1111" t="s">
        <v>8</v>
      </c>
      <c r="AI97" s="1118" t="str">
        <f t="shared" si="6"/>
        <v/>
      </c>
      <c r="AJ97" s="10"/>
      <c r="AK97" s="1122" t="str">
        <f t="shared" si="7"/>
        <v>○</v>
      </c>
      <c r="AL97" s="1123" t="str">
        <f t="shared" si="8"/>
        <v/>
      </c>
      <c r="AM97" s="1124"/>
      <c r="AN97" s="1124"/>
      <c r="AO97" s="1124"/>
      <c r="AP97" s="1124"/>
      <c r="AQ97" s="1124"/>
      <c r="AR97" s="1124"/>
      <c r="AS97" s="1124"/>
      <c r="AT97" s="1124"/>
      <c r="AU97" s="1125"/>
    </row>
    <row r="98" spans="1:47" ht="33" customHeight="1">
      <c r="A98" s="1037">
        <f t="shared" si="9"/>
        <v>88</v>
      </c>
      <c r="B98" s="1043" t="str">
        <f>IF(基本情報入力シート!C141="","",基本情報入力シート!C141)</f>
        <v/>
      </c>
      <c r="C98" s="1048"/>
      <c r="D98" s="1048"/>
      <c r="E98" s="1048"/>
      <c r="F98" s="1048"/>
      <c r="G98" s="1048"/>
      <c r="H98" s="1048"/>
      <c r="I98" s="1048"/>
      <c r="J98" s="1048"/>
      <c r="K98" s="1056"/>
      <c r="L98" s="1037" t="str">
        <f>IF(基本情報入力シート!M141="","",基本情報入力シート!M141)</f>
        <v/>
      </c>
      <c r="M98" s="1037" t="str">
        <f>IF(基本情報入力シート!R141="","",基本情報入力シート!R141)</f>
        <v/>
      </c>
      <c r="N98" s="1037" t="str">
        <f>IF(基本情報入力シート!W141="","",基本情報入力シート!W141)</f>
        <v/>
      </c>
      <c r="O98" s="1037" t="str">
        <f>IF(基本情報入力シート!X141="","",基本情報入力シート!X141)</f>
        <v/>
      </c>
      <c r="P98" s="1073" t="str">
        <f>IF(基本情報入力シート!Y141="","",基本情報入力シート!Y141)</f>
        <v/>
      </c>
      <c r="Q98" s="983" t="str">
        <f>IF(基本情報入力シート!Z141="","",基本情報入力シート!Z141)</f>
        <v/>
      </c>
      <c r="R98" s="1082" t="str">
        <f>IF(基本情報入力シート!AA141="","",基本情報入力シート!AA141)</f>
        <v/>
      </c>
      <c r="S98" s="1086"/>
      <c r="T98" s="1090"/>
      <c r="U98" s="1094" t="str">
        <f>IFERROR(VLOOKUP(P98,'【参考】数式用'!$A$5:$I$28,MATCH(T98,'【参考】数式用'!$H$4:$I$4,0)+7,0),"")</f>
        <v/>
      </c>
      <c r="V98" s="1098"/>
      <c r="W98" s="183" t="s">
        <v>171</v>
      </c>
      <c r="X98" s="1105"/>
      <c r="Y98" s="280" t="s">
        <v>31</v>
      </c>
      <c r="Z98" s="1105"/>
      <c r="AA98" s="280" t="s">
        <v>164</v>
      </c>
      <c r="AB98" s="1105"/>
      <c r="AC98" s="280" t="s">
        <v>31</v>
      </c>
      <c r="AD98" s="1105"/>
      <c r="AE98" s="280" t="s">
        <v>39</v>
      </c>
      <c r="AF98" s="1109" t="s">
        <v>68</v>
      </c>
      <c r="AG98" s="1112" t="str">
        <f t="shared" si="5"/>
        <v/>
      </c>
      <c r="AH98" s="1111" t="s">
        <v>8</v>
      </c>
      <c r="AI98" s="1118" t="str">
        <f t="shared" si="6"/>
        <v/>
      </c>
      <c r="AJ98" s="10"/>
      <c r="AK98" s="1122" t="str">
        <f t="shared" si="7"/>
        <v>○</v>
      </c>
      <c r="AL98" s="1123" t="str">
        <f t="shared" si="8"/>
        <v/>
      </c>
      <c r="AM98" s="1124"/>
      <c r="AN98" s="1124"/>
      <c r="AO98" s="1124"/>
      <c r="AP98" s="1124"/>
      <c r="AQ98" s="1124"/>
      <c r="AR98" s="1124"/>
      <c r="AS98" s="1124"/>
      <c r="AT98" s="1124"/>
      <c r="AU98" s="1125"/>
    </row>
    <row r="99" spans="1:47" ht="33" customHeight="1">
      <c r="A99" s="1037">
        <f t="shared" si="9"/>
        <v>89</v>
      </c>
      <c r="B99" s="1043" t="str">
        <f>IF(基本情報入力シート!C142="","",基本情報入力シート!C142)</f>
        <v/>
      </c>
      <c r="C99" s="1048"/>
      <c r="D99" s="1048"/>
      <c r="E99" s="1048"/>
      <c r="F99" s="1048"/>
      <c r="G99" s="1048"/>
      <c r="H99" s="1048"/>
      <c r="I99" s="1048"/>
      <c r="J99" s="1048"/>
      <c r="K99" s="1056"/>
      <c r="L99" s="1037" t="str">
        <f>IF(基本情報入力シート!M142="","",基本情報入力シート!M142)</f>
        <v/>
      </c>
      <c r="M99" s="1037" t="str">
        <f>IF(基本情報入力シート!R142="","",基本情報入力シート!R142)</f>
        <v/>
      </c>
      <c r="N99" s="1037" t="str">
        <f>IF(基本情報入力シート!W142="","",基本情報入力シート!W142)</f>
        <v/>
      </c>
      <c r="O99" s="1037" t="str">
        <f>IF(基本情報入力シート!X142="","",基本情報入力シート!X142)</f>
        <v/>
      </c>
      <c r="P99" s="1073" t="str">
        <f>IF(基本情報入力シート!Y142="","",基本情報入力シート!Y142)</f>
        <v/>
      </c>
      <c r="Q99" s="983" t="str">
        <f>IF(基本情報入力シート!Z142="","",基本情報入力シート!Z142)</f>
        <v/>
      </c>
      <c r="R99" s="1082" t="str">
        <f>IF(基本情報入力シート!AA142="","",基本情報入力シート!AA142)</f>
        <v/>
      </c>
      <c r="S99" s="1086"/>
      <c r="T99" s="1090"/>
      <c r="U99" s="1094" t="str">
        <f>IFERROR(VLOOKUP(P99,'【参考】数式用'!$A$5:$I$28,MATCH(T99,'【参考】数式用'!$H$4:$I$4,0)+7,0),"")</f>
        <v/>
      </c>
      <c r="V99" s="1098"/>
      <c r="W99" s="183" t="s">
        <v>171</v>
      </c>
      <c r="X99" s="1105"/>
      <c r="Y99" s="280" t="s">
        <v>31</v>
      </c>
      <c r="Z99" s="1105"/>
      <c r="AA99" s="280" t="s">
        <v>164</v>
      </c>
      <c r="AB99" s="1105"/>
      <c r="AC99" s="280" t="s">
        <v>31</v>
      </c>
      <c r="AD99" s="1105"/>
      <c r="AE99" s="280" t="s">
        <v>39</v>
      </c>
      <c r="AF99" s="1109" t="s">
        <v>68</v>
      </c>
      <c r="AG99" s="1112" t="str">
        <f t="shared" si="5"/>
        <v/>
      </c>
      <c r="AH99" s="1111" t="s">
        <v>8</v>
      </c>
      <c r="AI99" s="1118" t="str">
        <f t="shared" si="6"/>
        <v/>
      </c>
      <c r="AJ99" s="10"/>
      <c r="AK99" s="1122" t="str">
        <f t="shared" si="7"/>
        <v>○</v>
      </c>
      <c r="AL99" s="1123" t="str">
        <f t="shared" si="8"/>
        <v/>
      </c>
      <c r="AM99" s="1124"/>
      <c r="AN99" s="1124"/>
      <c r="AO99" s="1124"/>
      <c r="AP99" s="1124"/>
      <c r="AQ99" s="1124"/>
      <c r="AR99" s="1124"/>
      <c r="AS99" s="1124"/>
      <c r="AT99" s="1124"/>
      <c r="AU99" s="1125"/>
    </row>
    <row r="100" spans="1:47" ht="33" customHeight="1">
      <c r="A100" s="1037">
        <f t="shared" si="9"/>
        <v>90</v>
      </c>
      <c r="B100" s="1043" t="str">
        <f>IF(基本情報入力シート!C143="","",基本情報入力シート!C143)</f>
        <v/>
      </c>
      <c r="C100" s="1048"/>
      <c r="D100" s="1048"/>
      <c r="E100" s="1048"/>
      <c r="F100" s="1048"/>
      <c r="G100" s="1048"/>
      <c r="H100" s="1048"/>
      <c r="I100" s="1048"/>
      <c r="J100" s="1048"/>
      <c r="K100" s="1056"/>
      <c r="L100" s="1037" t="str">
        <f>IF(基本情報入力シート!M143="","",基本情報入力シート!M143)</f>
        <v/>
      </c>
      <c r="M100" s="1037" t="str">
        <f>IF(基本情報入力シート!R143="","",基本情報入力シート!R143)</f>
        <v/>
      </c>
      <c r="N100" s="1037" t="str">
        <f>IF(基本情報入力シート!W143="","",基本情報入力シート!W143)</f>
        <v/>
      </c>
      <c r="O100" s="1037" t="str">
        <f>IF(基本情報入力シート!X143="","",基本情報入力シート!X143)</f>
        <v/>
      </c>
      <c r="P100" s="1073" t="str">
        <f>IF(基本情報入力シート!Y143="","",基本情報入力シート!Y143)</f>
        <v/>
      </c>
      <c r="Q100" s="983" t="str">
        <f>IF(基本情報入力シート!Z143="","",基本情報入力シート!Z143)</f>
        <v/>
      </c>
      <c r="R100" s="1082" t="str">
        <f>IF(基本情報入力シート!AA143="","",基本情報入力シート!AA143)</f>
        <v/>
      </c>
      <c r="S100" s="1086"/>
      <c r="T100" s="1090"/>
      <c r="U100" s="1094" t="str">
        <f>IFERROR(VLOOKUP(P100,'【参考】数式用'!$A$5:$I$28,MATCH(T100,'【参考】数式用'!$H$4:$I$4,0)+7,0),"")</f>
        <v/>
      </c>
      <c r="V100" s="1098"/>
      <c r="W100" s="183" t="s">
        <v>171</v>
      </c>
      <c r="X100" s="1105"/>
      <c r="Y100" s="280" t="s">
        <v>31</v>
      </c>
      <c r="Z100" s="1105"/>
      <c r="AA100" s="280" t="s">
        <v>164</v>
      </c>
      <c r="AB100" s="1105"/>
      <c r="AC100" s="280" t="s">
        <v>31</v>
      </c>
      <c r="AD100" s="1105"/>
      <c r="AE100" s="280" t="s">
        <v>39</v>
      </c>
      <c r="AF100" s="1109" t="s">
        <v>68</v>
      </c>
      <c r="AG100" s="1112" t="str">
        <f t="shared" si="5"/>
        <v/>
      </c>
      <c r="AH100" s="1111" t="s">
        <v>8</v>
      </c>
      <c r="AI100" s="1118" t="str">
        <f t="shared" si="6"/>
        <v/>
      </c>
      <c r="AJ100" s="10"/>
      <c r="AK100" s="1122" t="str">
        <f t="shared" si="7"/>
        <v>○</v>
      </c>
      <c r="AL100" s="1123" t="str">
        <f t="shared" si="8"/>
        <v/>
      </c>
      <c r="AM100" s="1124"/>
      <c r="AN100" s="1124"/>
      <c r="AO100" s="1124"/>
      <c r="AP100" s="1124"/>
      <c r="AQ100" s="1124"/>
      <c r="AR100" s="1124"/>
      <c r="AS100" s="1124"/>
      <c r="AT100" s="1124"/>
      <c r="AU100" s="1125"/>
    </row>
    <row r="101" spans="1:47" ht="33" customHeight="1">
      <c r="A101" s="1037">
        <f t="shared" si="9"/>
        <v>91</v>
      </c>
      <c r="B101" s="1043" t="str">
        <f>IF(基本情報入力シート!C144="","",基本情報入力シート!C144)</f>
        <v/>
      </c>
      <c r="C101" s="1048"/>
      <c r="D101" s="1048"/>
      <c r="E101" s="1048"/>
      <c r="F101" s="1048"/>
      <c r="G101" s="1048"/>
      <c r="H101" s="1048"/>
      <c r="I101" s="1048"/>
      <c r="J101" s="1048"/>
      <c r="K101" s="1056"/>
      <c r="L101" s="1037" t="str">
        <f>IF(基本情報入力シート!M144="","",基本情報入力シート!M144)</f>
        <v/>
      </c>
      <c r="M101" s="1037" t="str">
        <f>IF(基本情報入力シート!R144="","",基本情報入力シート!R144)</f>
        <v/>
      </c>
      <c r="N101" s="1037" t="str">
        <f>IF(基本情報入力シート!W144="","",基本情報入力シート!W144)</f>
        <v/>
      </c>
      <c r="O101" s="1037" t="str">
        <f>IF(基本情報入力シート!X144="","",基本情報入力シート!X144)</f>
        <v/>
      </c>
      <c r="P101" s="1073" t="str">
        <f>IF(基本情報入力シート!Y144="","",基本情報入力シート!Y144)</f>
        <v/>
      </c>
      <c r="Q101" s="983" t="str">
        <f>IF(基本情報入力シート!Z144="","",基本情報入力シート!Z144)</f>
        <v/>
      </c>
      <c r="R101" s="1082" t="str">
        <f>IF(基本情報入力シート!AA144="","",基本情報入力シート!AA144)</f>
        <v/>
      </c>
      <c r="S101" s="1086"/>
      <c r="T101" s="1090"/>
      <c r="U101" s="1094" t="str">
        <f>IFERROR(VLOOKUP(P101,'【参考】数式用'!$A$5:$I$28,MATCH(T101,'【参考】数式用'!$H$4:$I$4,0)+7,0),"")</f>
        <v/>
      </c>
      <c r="V101" s="1098"/>
      <c r="W101" s="183" t="s">
        <v>171</v>
      </c>
      <c r="X101" s="1105"/>
      <c r="Y101" s="280" t="s">
        <v>31</v>
      </c>
      <c r="Z101" s="1105"/>
      <c r="AA101" s="280" t="s">
        <v>164</v>
      </c>
      <c r="AB101" s="1105"/>
      <c r="AC101" s="280" t="s">
        <v>31</v>
      </c>
      <c r="AD101" s="1105"/>
      <c r="AE101" s="280" t="s">
        <v>39</v>
      </c>
      <c r="AF101" s="1109" t="s">
        <v>68</v>
      </c>
      <c r="AG101" s="1112" t="str">
        <f t="shared" si="5"/>
        <v/>
      </c>
      <c r="AH101" s="1111" t="s">
        <v>8</v>
      </c>
      <c r="AI101" s="1118" t="str">
        <f t="shared" si="6"/>
        <v/>
      </c>
      <c r="AJ101" s="10"/>
      <c r="AK101" s="1122" t="str">
        <f t="shared" si="7"/>
        <v>○</v>
      </c>
      <c r="AL101" s="1123" t="str">
        <f t="shared" si="8"/>
        <v/>
      </c>
      <c r="AM101" s="1124"/>
      <c r="AN101" s="1124"/>
      <c r="AO101" s="1124"/>
      <c r="AP101" s="1124"/>
      <c r="AQ101" s="1124"/>
      <c r="AR101" s="1124"/>
      <c r="AS101" s="1124"/>
      <c r="AT101" s="1124"/>
      <c r="AU101" s="1125"/>
    </row>
    <row r="102" spans="1:47" ht="33" customHeight="1">
      <c r="A102" s="1037">
        <f t="shared" si="9"/>
        <v>92</v>
      </c>
      <c r="B102" s="1043" t="str">
        <f>IF(基本情報入力シート!C145="","",基本情報入力シート!C145)</f>
        <v/>
      </c>
      <c r="C102" s="1048"/>
      <c r="D102" s="1048"/>
      <c r="E102" s="1048"/>
      <c r="F102" s="1048"/>
      <c r="G102" s="1048"/>
      <c r="H102" s="1048"/>
      <c r="I102" s="1048"/>
      <c r="J102" s="1048"/>
      <c r="K102" s="1056"/>
      <c r="L102" s="1037" t="str">
        <f>IF(基本情報入力シート!M145="","",基本情報入力シート!M145)</f>
        <v/>
      </c>
      <c r="M102" s="1037" t="str">
        <f>IF(基本情報入力シート!R145="","",基本情報入力シート!R145)</f>
        <v/>
      </c>
      <c r="N102" s="1037" t="str">
        <f>IF(基本情報入力シート!W145="","",基本情報入力シート!W145)</f>
        <v/>
      </c>
      <c r="O102" s="1037" t="str">
        <f>IF(基本情報入力シート!X145="","",基本情報入力シート!X145)</f>
        <v/>
      </c>
      <c r="P102" s="1073" t="str">
        <f>IF(基本情報入力シート!Y145="","",基本情報入力シート!Y145)</f>
        <v/>
      </c>
      <c r="Q102" s="983" t="str">
        <f>IF(基本情報入力シート!Z145="","",基本情報入力シート!Z145)</f>
        <v/>
      </c>
      <c r="R102" s="1082" t="str">
        <f>IF(基本情報入力シート!AA145="","",基本情報入力シート!AA145)</f>
        <v/>
      </c>
      <c r="S102" s="1086"/>
      <c r="T102" s="1090"/>
      <c r="U102" s="1094" t="str">
        <f>IFERROR(VLOOKUP(P102,'【参考】数式用'!$A$5:$I$28,MATCH(T102,'【参考】数式用'!$H$4:$I$4,0)+7,0),"")</f>
        <v/>
      </c>
      <c r="V102" s="1098"/>
      <c r="W102" s="183" t="s">
        <v>171</v>
      </c>
      <c r="X102" s="1105"/>
      <c r="Y102" s="280" t="s">
        <v>31</v>
      </c>
      <c r="Z102" s="1105"/>
      <c r="AA102" s="280" t="s">
        <v>164</v>
      </c>
      <c r="AB102" s="1105"/>
      <c r="AC102" s="280" t="s">
        <v>31</v>
      </c>
      <c r="AD102" s="1105"/>
      <c r="AE102" s="280" t="s">
        <v>39</v>
      </c>
      <c r="AF102" s="1109" t="s">
        <v>68</v>
      </c>
      <c r="AG102" s="1112" t="str">
        <f t="shared" si="5"/>
        <v/>
      </c>
      <c r="AH102" s="1111" t="s">
        <v>8</v>
      </c>
      <c r="AI102" s="1118" t="str">
        <f t="shared" si="6"/>
        <v/>
      </c>
      <c r="AJ102" s="10"/>
      <c r="AK102" s="1122" t="str">
        <f t="shared" si="7"/>
        <v>○</v>
      </c>
      <c r="AL102" s="1123" t="str">
        <f t="shared" si="8"/>
        <v/>
      </c>
      <c r="AM102" s="1124"/>
      <c r="AN102" s="1124"/>
      <c r="AO102" s="1124"/>
      <c r="AP102" s="1124"/>
      <c r="AQ102" s="1124"/>
      <c r="AR102" s="1124"/>
      <c r="AS102" s="1124"/>
      <c r="AT102" s="1124"/>
      <c r="AU102" s="1125"/>
    </row>
    <row r="103" spans="1:47" ht="33" customHeight="1">
      <c r="A103" s="1037">
        <f t="shared" si="9"/>
        <v>93</v>
      </c>
      <c r="B103" s="1043" t="str">
        <f>IF(基本情報入力シート!C146="","",基本情報入力シート!C146)</f>
        <v/>
      </c>
      <c r="C103" s="1048"/>
      <c r="D103" s="1048"/>
      <c r="E103" s="1048"/>
      <c r="F103" s="1048"/>
      <c r="G103" s="1048"/>
      <c r="H103" s="1048"/>
      <c r="I103" s="1048"/>
      <c r="J103" s="1048"/>
      <c r="K103" s="1056"/>
      <c r="L103" s="1037" t="str">
        <f>IF(基本情報入力シート!M146="","",基本情報入力シート!M146)</f>
        <v/>
      </c>
      <c r="M103" s="1037" t="str">
        <f>IF(基本情報入力シート!R146="","",基本情報入力シート!R146)</f>
        <v/>
      </c>
      <c r="N103" s="1037" t="str">
        <f>IF(基本情報入力シート!W146="","",基本情報入力シート!W146)</f>
        <v/>
      </c>
      <c r="O103" s="1037" t="str">
        <f>IF(基本情報入力シート!X146="","",基本情報入力シート!X146)</f>
        <v/>
      </c>
      <c r="P103" s="1073" t="str">
        <f>IF(基本情報入力シート!Y146="","",基本情報入力シート!Y146)</f>
        <v/>
      </c>
      <c r="Q103" s="983" t="str">
        <f>IF(基本情報入力シート!Z146="","",基本情報入力シート!Z146)</f>
        <v/>
      </c>
      <c r="R103" s="1082" t="str">
        <f>IF(基本情報入力シート!AA146="","",基本情報入力シート!AA146)</f>
        <v/>
      </c>
      <c r="S103" s="1086"/>
      <c r="T103" s="1090"/>
      <c r="U103" s="1094" t="str">
        <f>IFERROR(VLOOKUP(P103,'【参考】数式用'!$A$5:$I$28,MATCH(T103,'【参考】数式用'!$H$4:$I$4,0)+7,0),"")</f>
        <v/>
      </c>
      <c r="V103" s="1098"/>
      <c r="W103" s="183" t="s">
        <v>171</v>
      </c>
      <c r="X103" s="1105"/>
      <c r="Y103" s="280" t="s">
        <v>31</v>
      </c>
      <c r="Z103" s="1105"/>
      <c r="AA103" s="280" t="s">
        <v>164</v>
      </c>
      <c r="AB103" s="1105"/>
      <c r="AC103" s="280" t="s">
        <v>31</v>
      </c>
      <c r="AD103" s="1105"/>
      <c r="AE103" s="280" t="s">
        <v>39</v>
      </c>
      <c r="AF103" s="1109" t="s">
        <v>68</v>
      </c>
      <c r="AG103" s="1112" t="str">
        <f t="shared" si="5"/>
        <v/>
      </c>
      <c r="AH103" s="1111" t="s">
        <v>8</v>
      </c>
      <c r="AI103" s="1118" t="str">
        <f t="shared" si="6"/>
        <v/>
      </c>
      <c r="AJ103" s="10"/>
      <c r="AK103" s="1122" t="str">
        <f t="shared" si="7"/>
        <v>○</v>
      </c>
      <c r="AL103" s="1123" t="str">
        <f t="shared" si="8"/>
        <v/>
      </c>
      <c r="AM103" s="1124"/>
      <c r="AN103" s="1124"/>
      <c r="AO103" s="1124"/>
      <c r="AP103" s="1124"/>
      <c r="AQ103" s="1124"/>
      <c r="AR103" s="1124"/>
      <c r="AS103" s="1124"/>
      <c r="AT103" s="1124"/>
      <c r="AU103" s="1125"/>
    </row>
    <row r="104" spans="1:47" ht="33" customHeight="1">
      <c r="A104" s="1037">
        <f t="shared" si="9"/>
        <v>94</v>
      </c>
      <c r="B104" s="1043" t="str">
        <f>IF(基本情報入力シート!C147="","",基本情報入力シート!C147)</f>
        <v/>
      </c>
      <c r="C104" s="1048"/>
      <c r="D104" s="1048"/>
      <c r="E104" s="1048"/>
      <c r="F104" s="1048"/>
      <c r="G104" s="1048"/>
      <c r="H104" s="1048"/>
      <c r="I104" s="1048"/>
      <c r="J104" s="1048"/>
      <c r="K104" s="1056"/>
      <c r="L104" s="1037" t="str">
        <f>IF(基本情報入力シート!M147="","",基本情報入力シート!M147)</f>
        <v/>
      </c>
      <c r="M104" s="1037" t="str">
        <f>IF(基本情報入力シート!R147="","",基本情報入力シート!R147)</f>
        <v/>
      </c>
      <c r="N104" s="1037" t="str">
        <f>IF(基本情報入力シート!W147="","",基本情報入力シート!W147)</f>
        <v/>
      </c>
      <c r="O104" s="1037" t="str">
        <f>IF(基本情報入力シート!X147="","",基本情報入力シート!X147)</f>
        <v/>
      </c>
      <c r="P104" s="1073" t="str">
        <f>IF(基本情報入力シート!Y147="","",基本情報入力シート!Y147)</f>
        <v/>
      </c>
      <c r="Q104" s="983" t="str">
        <f>IF(基本情報入力シート!Z147="","",基本情報入力シート!Z147)</f>
        <v/>
      </c>
      <c r="R104" s="1082" t="str">
        <f>IF(基本情報入力シート!AA147="","",基本情報入力シート!AA147)</f>
        <v/>
      </c>
      <c r="S104" s="1086"/>
      <c r="T104" s="1090"/>
      <c r="U104" s="1094" t="str">
        <f>IFERROR(VLOOKUP(P104,'【参考】数式用'!$A$5:$I$28,MATCH(T104,'【参考】数式用'!$H$4:$I$4,0)+7,0),"")</f>
        <v/>
      </c>
      <c r="V104" s="1098"/>
      <c r="W104" s="183" t="s">
        <v>171</v>
      </c>
      <c r="X104" s="1105"/>
      <c r="Y104" s="280" t="s">
        <v>31</v>
      </c>
      <c r="Z104" s="1105"/>
      <c r="AA104" s="280" t="s">
        <v>164</v>
      </c>
      <c r="AB104" s="1105"/>
      <c r="AC104" s="280" t="s">
        <v>31</v>
      </c>
      <c r="AD104" s="1105"/>
      <c r="AE104" s="280" t="s">
        <v>39</v>
      </c>
      <c r="AF104" s="1109" t="s">
        <v>68</v>
      </c>
      <c r="AG104" s="1112" t="str">
        <f t="shared" si="5"/>
        <v/>
      </c>
      <c r="AH104" s="1111" t="s">
        <v>8</v>
      </c>
      <c r="AI104" s="1118" t="str">
        <f t="shared" si="6"/>
        <v/>
      </c>
      <c r="AJ104" s="10"/>
      <c r="AK104" s="1122" t="str">
        <f t="shared" si="7"/>
        <v>○</v>
      </c>
      <c r="AL104" s="1123" t="str">
        <f t="shared" si="8"/>
        <v/>
      </c>
      <c r="AM104" s="1124"/>
      <c r="AN104" s="1124"/>
      <c r="AO104" s="1124"/>
      <c r="AP104" s="1124"/>
      <c r="AQ104" s="1124"/>
      <c r="AR104" s="1124"/>
      <c r="AS104" s="1124"/>
      <c r="AT104" s="1124"/>
      <c r="AU104" s="1125"/>
    </row>
    <row r="105" spans="1:47" ht="33" customHeight="1">
      <c r="A105" s="1037">
        <f t="shared" si="9"/>
        <v>95</v>
      </c>
      <c r="B105" s="1043" t="str">
        <f>IF(基本情報入力シート!C148="","",基本情報入力シート!C148)</f>
        <v/>
      </c>
      <c r="C105" s="1048"/>
      <c r="D105" s="1048"/>
      <c r="E105" s="1048"/>
      <c r="F105" s="1048"/>
      <c r="G105" s="1048"/>
      <c r="H105" s="1048"/>
      <c r="I105" s="1048"/>
      <c r="J105" s="1048"/>
      <c r="K105" s="1056"/>
      <c r="L105" s="1037" t="str">
        <f>IF(基本情報入力シート!M148="","",基本情報入力シート!M148)</f>
        <v/>
      </c>
      <c r="M105" s="1037" t="str">
        <f>IF(基本情報入力シート!R148="","",基本情報入力シート!R148)</f>
        <v/>
      </c>
      <c r="N105" s="1037" t="str">
        <f>IF(基本情報入力シート!W148="","",基本情報入力シート!W148)</f>
        <v/>
      </c>
      <c r="O105" s="1037" t="str">
        <f>IF(基本情報入力シート!X148="","",基本情報入力シート!X148)</f>
        <v/>
      </c>
      <c r="P105" s="1073" t="str">
        <f>IF(基本情報入力シート!Y148="","",基本情報入力シート!Y148)</f>
        <v/>
      </c>
      <c r="Q105" s="983" t="str">
        <f>IF(基本情報入力シート!Z148="","",基本情報入力シート!Z148)</f>
        <v/>
      </c>
      <c r="R105" s="1082" t="str">
        <f>IF(基本情報入力シート!AA148="","",基本情報入力シート!AA148)</f>
        <v/>
      </c>
      <c r="S105" s="1086"/>
      <c r="T105" s="1090"/>
      <c r="U105" s="1094" t="str">
        <f>IFERROR(VLOOKUP(P105,'【参考】数式用'!$A$5:$I$28,MATCH(T105,'【参考】数式用'!$H$4:$I$4,0)+7,0),"")</f>
        <v/>
      </c>
      <c r="V105" s="1098"/>
      <c r="W105" s="183" t="s">
        <v>171</v>
      </c>
      <c r="X105" s="1105"/>
      <c r="Y105" s="280" t="s">
        <v>31</v>
      </c>
      <c r="Z105" s="1105"/>
      <c r="AA105" s="280" t="s">
        <v>164</v>
      </c>
      <c r="AB105" s="1105"/>
      <c r="AC105" s="280" t="s">
        <v>31</v>
      </c>
      <c r="AD105" s="1105"/>
      <c r="AE105" s="280" t="s">
        <v>39</v>
      </c>
      <c r="AF105" s="1109" t="s">
        <v>68</v>
      </c>
      <c r="AG105" s="1112" t="str">
        <f t="shared" si="5"/>
        <v/>
      </c>
      <c r="AH105" s="1111" t="s">
        <v>8</v>
      </c>
      <c r="AI105" s="1118" t="str">
        <f t="shared" si="6"/>
        <v/>
      </c>
      <c r="AJ105" s="10"/>
      <c r="AK105" s="1122" t="str">
        <f t="shared" si="7"/>
        <v>○</v>
      </c>
      <c r="AL105" s="1123" t="str">
        <f t="shared" si="8"/>
        <v/>
      </c>
      <c r="AM105" s="1124"/>
      <c r="AN105" s="1124"/>
      <c r="AO105" s="1124"/>
      <c r="AP105" s="1124"/>
      <c r="AQ105" s="1124"/>
      <c r="AR105" s="1124"/>
      <c r="AS105" s="1124"/>
      <c r="AT105" s="1124"/>
      <c r="AU105" s="1125"/>
    </row>
    <row r="106" spans="1:47" ht="33" customHeight="1">
      <c r="A106" s="1037">
        <f t="shared" si="9"/>
        <v>96</v>
      </c>
      <c r="B106" s="1043" t="str">
        <f>IF(基本情報入力シート!C149="","",基本情報入力シート!C149)</f>
        <v/>
      </c>
      <c r="C106" s="1048"/>
      <c r="D106" s="1048"/>
      <c r="E106" s="1048"/>
      <c r="F106" s="1048"/>
      <c r="G106" s="1048"/>
      <c r="H106" s="1048"/>
      <c r="I106" s="1048"/>
      <c r="J106" s="1048"/>
      <c r="K106" s="1056"/>
      <c r="L106" s="1037" t="str">
        <f>IF(基本情報入力シート!M149="","",基本情報入力シート!M149)</f>
        <v/>
      </c>
      <c r="M106" s="1037" t="str">
        <f>IF(基本情報入力シート!R149="","",基本情報入力シート!R149)</f>
        <v/>
      </c>
      <c r="N106" s="1037" t="str">
        <f>IF(基本情報入力シート!W149="","",基本情報入力シート!W149)</f>
        <v/>
      </c>
      <c r="O106" s="1037" t="str">
        <f>IF(基本情報入力シート!X149="","",基本情報入力シート!X149)</f>
        <v/>
      </c>
      <c r="P106" s="1073" t="str">
        <f>IF(基本情報入力シート!Y149="","",基本情報入力シート!Y149)</f>
        <v/>
      </c>
      <c r="Q106" s="983" t="str">
        <f>IF(基本情報入力シート!Z149="","",基本情報入力シート!Z149)</f>
        <v/>
      </c>
      <c r="R106" s="1082" t="str">
        <f>IF(基本情報入力シート!AA149="","",基本情報入力シート!AA149)</f>
        <v/>
      </c>
      <c r="S106" s="1086"/>
      <c r="T106" s="1090"/>
      <c r="U106" s="1094" t="str">
        <f>IFERROR(VLOOKUP(P106,'【参考】数式用'!$A$5:$I$28,MATCH(T106,'【参考】数式用'!$H$4:$I$4,0)+7,0),"")</f>
        <v/>
      </c>
      <c r="V106" s="1098"/>
      <c r="W106" s="183" t="s">
        <v>171</v>
      </c>
      <c r="X106" s="1105"/>
      <c r="Y106" s="280" t="s">
        <v>31</v>
      </c>
      <c r="Z106" s="1105"/>
      <c r="AA106" s="280" t="s">
        <v>164</v>
      </c>
      <c r="AB106" s="1105"/>
      <c r="AC106" s="280" t="s">
        <v>31</v>
      </c>
      <c r="AD106" s="1105"/>
      <c r="AE106" s="280" t="s">
        <v>39</v>
      </c>
      <c r="AF106" s="1109" t="s">
        <v>68</v>
      </c>
      <c r="AG106" s="1112" t="str">
        <f t="shared" si="5"/>
        <v/>
      </c>
      <c r="AH106" s="1111" t="s">
        <v>8</v>
      </c>
      <c r="AI106" s="1118" t="str">
        <f t="shared" si="6"/>
        <v/>
      </c>
      <c r="AJ106" s="10"/>
      <c r="AK106" s="1122" t="str">
        <f t="shared" si="7"/>
        <v>○</v>
      </c>
      <c r="AL106" s="1123" t="str">
        <f t="shared" si="8"/>
        <v/>
      </c>
      <c r="AM106" s="1124"/>
      <c r="AN106" s="1124"/>
      <c r="AO106" s="1124"/>
      <c r="AP106" s="1124"/>
      <c r="AQ106" s="1124"/>
      <c r="AR106" s="1124"/>
      <c r="AS106" s="1124"/>
      <c r="AT106" s="1124"/>
      <c r="AU106" s="1125"/>
    </row>
    <row r="107" spans="1:47" ht="33" customHeight="1">
      <c r="A107" s="1037">
        <f t="shared" si="9"/>
        <v>97</v>
      </c>
      <c r="B107" s="1043" t="str">
        <f>IF(基本情報入力シート!C150="","",基本情報入力シート!C150)</f>
        <v/>
      </c>
      <c r="C107" s="1048"/>
      <c r="D107" s="1048"/>
      <c r="E107" s="1048"/>
      <c r="F107" s="1048"/>
      <c r="G107" s="1048"/>
      <c r="H107" s="1048"/>
      <c r="I107" s="1048"/>
      <c r="J107" s="1048"/>
      <c r="K107" s="1056"/>
      <c r="L107" s="1037" t="str">
        <f>IF(基本情報入力シート!M150="","",基本情報入力シート!M150)</f>
        <v/>
      </c>
      <c r="M107" s="1037" t="str">
        <f>IF(基本情報入力シート!R150="","",基本情報入力シート!R150)</f>
        <v/>
      </c>
      <c r="N107" s="1037" t="str">
        <f>IF(基本情報入力シート!W150="","",基本情報入力シート!W150)</f>
        <v/>
      </c>
      <c r="O107" s="1037" t="str">
        <f>IF(基本情報入力シート!X150="","",基本情報入力シート!X150)</f>
        <v/>
      </c>
      <c r="P107" s="1073" t="str">
        <f>IF(基本情報入力シート!Y150="","",基本情報入力シート!Y150)</f>
        <v/>
      </c>
      <c r="Q107" s="983" t="str">
        <f>IF(基本情報入力シート!Z150="","",基本情報入力シート!Z150)</f>
        <v/>
      </c>
      <c r="R107" s="1082" t="str">
        <f>IF(基本情報入力シート!AA150="","",基本情報入力シート!AA150)</f>
        <v/>
      </c>
      <c r="S107" s="1086"/>
      <c r="T107" s="1090"/>
      <c r="U107" s="1094" t="str">
        <f>IFERROR(VLOOKUP(P107,'【参考】数式用'!$A$5:$I$28,MATCH(T107,'【参考】数式用'!$H$4:$I$4,0)+7,0),"")</f>
        <v/>
      </c>
      <c r="V107" s="1098"/>
      <c r="W107" s="183" t="s">
        <v>171</v>
      </c>
      <c r="X107" s="1105"/>
      <c r="Y107" s="280" t="s">
        <v>31</v>
      </c>
      <c r="Z107" s="1105"/>
      <c r="AA107" s="280" t="s">
        <v>164</v>
      </c>
      <c r="AB107" s="1105"/>
      <c r="AC107" s="280" t="s">
        <v>31</v>
      </c>
      <c r="AD107" s="1105"/>
      <c r="AE107" s="280" t="s">
        <v>39</v>
      </c>
      <c r="AF107" s="1109" t="s">
        <v>68</v>
      </c>
      <c r="AG107" s="1112" t="str">
        <f t="shared" si="5"/>
        <v/>
      </c>
      <c r="AH107" s="1111" t="s">
        <v>8</v>
      </c>
      <c r="AI107" s="1118" t="str">
        <f t="shared" si="6"/>
        <v/>
      </c>
      <c r="AJ107" s="10"/>
      <c r="AK107" s="1122" t="str">
        <f t="shared" si="7"/>
        <v>○</v>
      </c>
      <c r="AL107" s="1123" t="str">
        <f t="shared" si="8"/>
        <v/>
      </c>
      <c r="AM107" s="1124"/>
      <c r="AN107" s="1124"/>
      <c r="AO107" s="1124"/>
      <c r="AP107" s="1124"/>
      <c r="AQ107" s="1124"/>
      <c r="AR107" s="1124"/>
      <c r="AS107" s="1124"/>
      <c r="AT107" s="1124"/>
      <c r="AU107" s="1125"/>
    </row>
    <row r="108" spans="1:47" ht="33" customHeight="1">
      <c r="A108" s="1037">
        <f t="shared" si="9"/>
        <v>98</v>
      </c>
      <c r="B108" s="1043" t="str">
        <f>IF(基本情報入力シート!C151="","",基本情報入力シート!C151)</f>
        <v/>
      </c>
      <c r="C108" s="1048"/>
      <c r="D108" s="1048"/>
      <c r="E108" s="1048"/>
      <c r="F108" s="1048"/>
      <c r="G108" s="1048"/>
      <c r="H108" s="1048"/>
      <c r="I108" s="1048"/>
      <c r="J108" s="1048"/>
      <c r="K108" s="1056"/>
      <c r="L108" s="1037" t="str">
        <f>IF(基本情報入力シート!M151="","",基本情報入力シート!M151)</f>
        <v/>
      </c>
      <c r="M108" s="1037" t="str">
        <f>IF(基本情報入力シート!R151="","",基本情報入力シート!R151)</f>
        <v/>
      </c>
      <c r="N108" s="1037" t="str">
        <f>IF(基本情報入力シート!W151="","",基本情報入力シート!W151)</f>
        <v/>
      </c>
      <c r="O108" s="1037" t="str">
        <f>IF(基本情報入力シート!X151="","",基本情報入力シート!X151)</f>
        <v/>
      </c>
      <c r="P108" s="1073" t="str">
        <f>IF(基本情報入力シート!Y151="","",基本情報入力シート!Y151)</f>
        <v/>
      </c>
      <c r="Q108" s="983" t="str">
        <f>IF(基本情報入力シート!Z151="","",基本情報入力シート!Z151)</f>
        <v/>
      </c>
      <c r="R108" s="1082" t="str">
        <f>IF(基本情報入力シート!AA151="","",基本情報入力シート!AA151)</f>
        <v/>
      </c>
      <c r="S108" s="1086"/>
      <c r="T108" s="1090"/>
      <c r="U108" s="1094" t="str">
        <f>IFERROR(VLOOKUP(P108,'【参考】数式用'!$A$5:$I$28,MATCH(T108,'【参考】数式用'!$H$4:$I$4,0)+7,0),"")</f>
        <v/>
      </c>
      <c r="V108" s="1098"/>
      <c r="W108" s="183" t="s">
        <v>171</v>
      </c>
      <c r="X108" s="1105"/>
      <c r="Y108" s="280" t="s">
        <v>31</v>
      </c>
      <c r="Z108" s="1105"/>
      <c r="AA108" s="280" t="s">
        <v>164</v>
      </c>
      <c r="AB108" s="1105"/>
      <c r="AC108" s="280" t="s">
        <v>31</v>
      </c>
      <c r="AD108" s="1105"/>
      <c r="AE108" s="280" t="s">
        <v>39</v>
      </c>
      <c r="AF108" s="1109" t="s">
        <v>68</v>
      </c>
      <c r="AG108" s="1112" t="str">
        <f t="shared" si="5"/>
        <v/>
      </c>
      <c r="AH108" s="1111" t="s">
        <v>8</v>
      </c>
      <c r="AI108" s="1118" t="str">
        <f t="shared" si="6"/>
        <v/>
      </c>
      <c r="AJ108" s="10"/>
      <c r="AK108" s="1122" t="str">
        <f t="shared" si="7"/>
        <v>○</v>
      </c>
      <c r="AL108" s="1123" t="str">
        <f t="shared" si="8"/>
        <v/>
      </c>
      <c r="AM108" s="1124"/>
      <c r="AN108" s="1124"/>
      <c r="AO108" s="1124"/>
      <c r="AP108" s="1124"/>
      <c r="AQ108" s="1124"/>
      <c r="AR108" s="1124"/>
      <c r="AS108" s="1124"/>
      <c r="AT108" s="1124"/>
      <c r="AU108" s="1125"/>
    </row>
    <row r="109" spans="1:47" ht="33" customHeight="1">
      <c r="A109" s="1037">
        <f t="shared" si="9"/>
        <v>99</v>
      </c>
      <c r="B109" s="1043" t="str">
        <f>IF(基本情報入力シート!C152="","",基本情報入力シート!C152)</f>
        <v/>
      </c>
      <c r="C109" s="1048"/>
      <c r="D109" s="1048"/>
      <c r="E109" s="1048"/>
      <c r="F109" s="1048"/>
      <c r="G109" s="1048"/>
      <c r="H109" s="1048"/>
      <c r="I109" s="1048"/>
      <c r="J109" s="1048"/>
      <c r="K109" s="1056"/>
      <c r="L109" s="1037" t="str">
        <f>IF(基本情報入力シート!M152="","",基本情報入力シート!M152)</f>
        <v/>
      </c>
      <c r="M109" s="1037" t="str">
        <f>IF(基本情報入力シート!R152="","",基本情報入力シート!R152)</f>
        <v/>
      </c>
      <c r="N109" s="1037" t="str">
        <f>IF(基本情報入力シート!W152="","",基本情報入力シート!W152)</f>
        <v/>
      </c>
      <c r="O109" s="1037" t="str">
        <f>IF(基本情報入力シート!X152="","",基本情報入力シート!X152)</f>
        <v/>
      </c>
      <c r="P109" s="1073" t="str">
        <f>IF(基本情報入力シート!Y152="","",基本情報入力シート!Y152)</f>
        <v/>
      </c>
      <c r="Q109" s="983" t="str">
        <f>IF(基本情報入力シート!Z152="","",基本情報入力シート!Z152)</f>
        <v/>
      </c>
      <c r="R109" s="1082" t="str">
        <f>IF(基本情報入力シート!AA152="","",基本情報入力シート!AA152)</f>
        <v/>
      </c>
      <c r="S109" s="1086"/>
      <c r="T109" s="1090"/>
      <c r="U109" s="1094" t="str">
        <f>IFERROR(VLOOKUP(P109,'【参考】数式用'!$A$5:$I$28,MATCH(T109,'【参考】数式用'!$H$4:$I$4,0)+7,0),"")</f>
        <v/>
      </c>
      <c r="V109" s="1098"/>
      <c r="W109" s="183" t="s">
        <v>171</v>
      </c>
      <c r="X109" s="1105"/>
      <c r="Y109" s="280" t="s">
        <v>31</v>
      </c>
      <c r="Z109" s="1105"/>
      <c r="AA109" s="280" t="s">
        <v>164</v>
      </c>
      <c r="AB109" s="1105"/>
      <c r="AC109" s="280" t="s">
        <v>31</v>
      </c>
      <c r="AD109" s="1105"/>
      <c r="AE109" s="280" t="s">
        <v>39</v>
      </c>
      <c r="AF109" s="1109" t="s">
        <v>68</v>
      </c>
      <c r="AG109" s="1112" t="str">
        <f t="shared" si="5"/>
        <v/>
      </c>
      <c r="AH109" s="1111" t="s">
        <v>8</v>
      </c>
      <c r="AI109" s="1118" t="str">
        <f t="shared" si="6"/>
        <v/>
      </c>
      <c r="AJ109" s="10"/>
      <c r="AK109" s="1122" t="str">
        <f t="shared" si="7"/>
        <v>○</v>
      </c>
      <c r="AL109" s="1123" t="str">
        <f t="shared" si="8"/>
        <v/>
      </c>
      <c r="AM109" s="1124"/>
      <c r="AN109" s="1124"/>
      <c r="AO109" s="1124"/>
      <c r="AP109" s="1124"/>
      <c r="AQ109" s="1124"/>
      <c r="AR109" s="1124"/>
      <c r="AS109" s="1124"/>
      <c r="AT109" s="1124"/>
      <c r="AU109" s="1125"/>
    </row>
    <row r="110" spans="1:47" ht="33" customHeight="1">
      <c r="A110" s="1038">
        <f t="shared" si="9"/>
        <v>100</v>
      </c>
      <c r="B110" s="1043" t="str">
        <f>IF(基本情報入力シート!C153="","",基本情報入力シート!C153)</f>
        <v/>
      </c>
      <c r="C110" s="1048"/>
      <c r="D110" s="1048"/>
      <c r="E110" s="1048"/>
      <c r="F110" s="1048"/>
      <c r="G110" s="1048"/>
      <c r="H110" s="1048"/>
      <c r="I110" s="1048"/>
      <c r="J110" s="1048"/>
      <c r="K110" s="1056"/>
      <c r="L110" s="1037" t="str">
        <f>IF(基本情報入力シート!M153="","",基本情報入力シート!M153)</f>
        <v/>
      </c>
      <c r="M110" s="1037" t="str">
        <f>IF(基本情報入力シート!R153="","",基本情報入力シート!R153)</f>
        <v/>
      </c>
      <c r="N110" s="1037" t="str">
        <f>IF(基本情報入力シート!W153="","",基本情報入力シート!W153)</f>
        <v/>
      </c>
      <c r="O110" s="1037" t="str">
        <f>IF(基本情報入力シート!X153="","",基本情報入力シート!X153)</f>
        <v/>
      </c>
      <c r="P110" s="1073" t="str">
        <f>IF(基本情報入力シート!Y153="","",基本情報入力シート!Y153)</f>
        <v/>
      </c>
      <c r="Q110" s="983" t="str">
        <f>IF(基本情報入力シート!Z153="","",基本情報入力シート!Z153)</f>
        <v/>
      </c>
      <c r="R110" s="1082" t="str">
        <f>IF(基本情報入力シート!AA153="","",基本情報入力シート!AA153)</f>
        <v/>
      </c>
      <c r="S110" s="1087"/>
      <c r="T110" s="1091"/>
      <c r="U110" s="1095" t="str">
        <f>IFERROR(VLOOKUP(P110,'【参考】数式用'!$A$5:$I$28,MATCH(T110,'【参考】数式用'!$H$4:$I$4,0)+7,0),"")</f>
        <v/>
      </c>
      <c r="V110" s="1099"/>
      <c r="W110" s="1101" t="s">
        <v>171</v>
      </c>
      <c r="X110" s="1106"/>
      <c r="Y110" s="1107" t="s">
        <v>31</v>
      </c>
      <c r="Z110" s="1106"/>
      <c r="AA110" s="1107" t="s">
        <v>164</v>
      </c>
      <c r="AB110" s="1106"/>
      <c r="AC110" s="1107" t="s">
        <v>31</v>
      </c>
      <c r="AD110" s="1106"/>
      <c r="AE110" s="1107" t="s">
        <v>39</v>
      </c>
      <c r="AF110" s="1110" t="s">
        <v>68</v>
      </c>
      <c r="AG110" s="1113" t="str">
        <f t="shared" si="5"/>
        <v/>
      </c>
      <c r="AH110" s="1114" t="s">
        <v>8</v>
      </c>
      <c r="AI110" s="1119" t="str">
        <f t="shared" si="6"/>
        <v/>
      </c>
      <c r="AJ110" s="10"/>
      <c r="AK110" s="1122" t="str">
        <f t="shared" si="7"/>
        <v>○</v>
      </c>
      <c r="AL110" s="1123" t="str">
        <f t="shared" si="8"/>
        <v/>
      </c>
      <c r="AM110" s="1124"/>
      <c r="AN110" s="1124"/>
      <c r="AO110" s="1124"/>
      <c r="AP110" s="1124"/>
      <c r="AQ110" s="1124"/>
      <c r="AR110" s="1124"/>
      <c r="AS110" s="1124"/>
      <c r="AT110" s="1124"/>
      <c r="AU110" s="1125"/>
    </row>
    <row r="111" spans="1:47" ht="10.5" customHeight="1"/>
    <row r="112" spans="1:47" ht="20.25" customHeight="1">
      <c r="AI112" s="1120"/>
    </row>
    <row r="113" spans="35:35" ht="20.25" customHeight="1">
      <c r="AI113" s="1121"/>
    </row>
    <row r="114" spans="35:35" ht="21" customHeight="1"/>
  </sheetData>
  <sheetProtection sheet="1" objects="1" scenarios="1" formatCells="0" formatColumns="0" formatRows="0" sort="0" autoFilter="0"/>
  <autoFilter ref="L10:AI10"/>
  <mergeCells count="116">
    <mergeCell ref="A3:C3"/>
    <mergeCell ref="D3:O3"/>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U9"/>
    <mergeCell ref="V8:V9"/>
    <mergeCell ref="W8:AH9"/>
    <mergeCell ref="AI8:AI9"/>
  </mergeCells>
  <phoneticPr fontId="21"/>
  <dataValidations count="4">
    <dataValidation imeMode="hiragana" allowBlank="1" showDropDown="0" showInputMessage="1" showErrorMessage="1" sqref="AI113"/>
    <dataValidation imeMode="halfAlpha" allowBlank="1" showDropDown="0" showInputMessage="1" showErrorMessage="1" sqref="X11:X110 Z11:Z110 AD11:AD110 AB11:AB110 L11:R110 B11:B110"/>
    <dataValidation type="list" allowBlank="1" showDropDown="0" showInputMessage="1" showErrorMessage="1" sqref="T11:T110">
      <formula1>"特定加算Ⅰ,特定加算Ⅱ"</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Width="1" fitToHeight="0"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110"/>
  <sheetViews>
    <sheetView tabSelected="1" view="pageBreakPreview" zoomScale="70" zoomScaleNormal="85" zoomScaleSheetLayoutView="70" workbookViewId="0">
      <selection activeCell="R16" sqref="R16"/>
    </sheetView>
  </sheetViews>
  <sheetFormatPr defaultColWidth="2.5" defaultRowHeight="13.5"/>
  <cols>
    <col min="1" max="1" width="5.625" style="931" customWidth="1"/>
    <col min="2" max="11" width="2.625" style="931" customWidth="1"/>
    <col min="12" max="12" width="21" style="931" customWidth="1"/>
    <col min="13" max="13" width="11.75" style="931" customWidth="1"/>
    <col min="14" max="14" width="15.875" style="931" customWidth="1"/>
    <col min="15" max="15" width="31.25" style="931" customWidth="1"/>
    <col min="16" max="16" width="31.375" style="931" customWidth="1"/>
    <col min="17" max="17" width="11.625" style="931" customWidth="1"/>
    <col min="18" max="18" width="9.625" style="931" customWidth="1"/>
    <col min="19" max="19" width="13.625" style="931" customWidth="1"/>
    <col min="20" max="20" width="6.75" style="931" customWidth="1"/>
    <col min="21" max="21" width="4.75" style="931" customWidth="1"/>
    <col min="22" max="22" width="3.625" style="931" customWidth="1"/>
    <col min="23" max="23" width="3.125" style="931" customWidth="1"/>
    <col min="24" max="24" width="3.625" style="931" customWidth="1"/>
    <col min="25" max="25" width="8" style="931" customWidth="1"/>
    <col min="26" max="26" width="3.625" style="931" customWidth="1"/>
    <col min="27" max="27" width="3.125" style="931" customWidth="1"/>
    <col min="28" max="28" width="3.625" style="931" customWidth="1"/>
    <col min="29" max="29" width="3.125" style="931" customWidth="1"/>
    <col min="30" max="30" width="2.5" style="931"/>
    <col min="31" max="31" width="3.5" style="931" customWidth="1"/>
    <col min="32" max="32" width="5.875" style="931" customWidth="1"/>
    <col min="33" max="33" width="16.375" style="931" customWidth="1"/>
    <col min="34" max="34" width="7.75" style="931" customWidth="1"/>
    <col min="35" max="35" width="2.25" style="931" customWidth="1"/>
    <col min="36" max="16384" width="2.5" style="931"/>
  </cols>
  <sheetData>
    <row r="1" spans="1:33" ht="21" customHeight="1">
      <c r="A1" s="932" t="s">
        <v>276</v>
      </c>
      <c r="B1" s="933"/>
      <c r="C1" s="933"/>
      <c r="D1" s="933"/>
      <c r="E1" s="933"/>
      <c r="F1" s="933"/>
      <c r="G1" s="942" t="s">
        <v>29</v>
      </c>
      <c r="M1" s="1132"/>
      <c r="Q1" s="1165"/>
      <c r="R1" s="1165"/>
      <c r="S1" s="1165"/>
      <c r="T1" s="1165"/>
      <c r="U1" s="1165"/>
      <c r="V1" s="1165"/>
      <c r="W1" s="1165"/>
      <c r="X1" s="1165"/>
      <c r="Y1" s="1165"/>
      <c r="Z1" s="1165"/>
      <c r="AA1" s="1165"/>
      <c r="AB1" s="1165"/>
      <c r="AC1" s="1165"/>
      <c r="AD1" s="1165"/>
      <c r="AE1" s="1165"/>
      <c r="AF1" s="1165"/>
      <c r="AG1" s="1165"/>
    </row>
    <row r="2" spans="1:33" ht="21" customHeight="1">
      <c r="B2" s="1132"/>
      <c r="C2" s="1132"/>
      <c r="D2" s="1132"/>
      <c r="E2" s="1132"/>
      <c r="F2" s="1132"/>
      <c r="G2" s="1132"/>
      <c r="H2" s="1132"/>
      <c r="I2" s="1132"/>
      <c r="J2" s="1132"/>
      <c r="K2" s="1132"/>
      <c r="L2" s="1132"/>
      <c r="M2" s="1132"/>
      <c r="N2" s="1132"/>
      <c r="O2" s="1132"/>
    </row>
    <row r="3" spans="1:33" ht="27" customHeight="1">
      <c r="A3" s="1126" t="s">
        <v>22</v>
      </c>
      <c r="B3" s="1126"/>
      <c r="C3" s="1137"/>
      <c r="D3" s="1142" t="str">
        <f>IF(基本情報入力シート!M38="","",基本情報入力シート!M38)</f>
        <v/>
      </c>
      <c r="E3" s="1144"/>
      <c r="F3" s="1144"/>
      <c r="G3" s="1144"/>
      <c r="H3" s="1144"/>
      <c r="I3" s="1144"/>
      <c r="J3" s="1144"/>
      <c r="K3" s="1144"/>
      <c r="L3" s="1144"/>
      <c r="M3" s="1144"/>
      <c r="N3" s="1144"/>
      <c r="O3" s="1156"/>
    </row>
    <row r="4" spans="1:33" ht="21" customHeight="1">
      <c r="A4" s="1127"/>
      <c r="B4" s="1127"/>
      <c r="C4" s="1127"/>
      <c r="D4" s="1143"/>
      <c r="E4" s="1143"/>
      <c r="F4" s="1143"/>
      <c r="G4" s="1143"/>
      <c r="H4" s="1143"/>
      <c r="I4" s="1143"/>
      <c r="J4" s="1143"/>
      <c r="K4" s="1143"/>
      <c r="L4" s="1143"/>
      <c r="M4" s="1143"/>
      <c r="N4" s="1143"/>
      <c r="O4" s="1143"/>
    </row>
    <row r="5" spans="1:33" ht="27.75" customHeight="1">
      <c r="A5" s="936" t="s">
        <v>437</v>
      </c>
      <c r="B5" s="943"/>
      <c r="C5" s="943"/>
      <c r="D5" s="943"/>
      <c r="E5" s="943"/>
      <c r="F5" s="943"/>
      <c r="G5" s="943"/>
      <c r="H5" s="943"/>
      <c r="I5" s="943"/>
      <c r="J5" s="943"/>
      <c r="K5" s="943"/>
      <c r="L5" s="943"/>
      <c r="M5" s="943"/>
      <c r="N5" s="943"/>
      <c r="O5" s="1157" t="str">
        <f>IF(SUM(AG11:AG110)=0,"",SUM(AG11:AG110))</f>
        <v/>
      </c>
    </row>
    <row r="6" spans="1:33" ht="21" customHeight="1">
      <c r="Q6" s="1166"/>
      <c r="R6" s="1166"/>
      <c r="S6" s="933"/>
      <c r="AG6" s="1197"/>
    </row>
    <row r="7" spans="1:33" ht="18" customHeight="1">
      <c r="A7" s="1128"/>
      <c r="B7" s="1133" t="s">
        <v>4</v>
      </c>
      <c r="C7" s="1138"/>
      <c r="D7" s="1138"/>
      <c r="E7" s="1138"/>
      <c r="F7" s="1138"/>
      <c r="G7" s="1138"/>
      <c r="H7" s="1138"/>
      <c r="I7" s="1138"/>
      <c r="J7" s="1138"/>
      <c r="K7" s="1145"/>
      <c r="L7" s="1149" t="s">
        <v>135</v>
      </c>
      <c r="M7" s="1152" t="s">
        <v>12</v>
      </c>
      <c r="N7" s="1154"/>
      <c r="O7" s="1158" t="s">
        <v>146</v>
      </c>
      <c r="P7" s="1161" t="s">
        <v>93</v>
      </c>
      <c r="Q7" s="1167" t="s">
        <v>278</v>
      </c>
      <c r="R7" s="1170" t="s">
        <v>281</v>
      </c>
      <c r="S7" s="1173" t="s">
        <v>211</v>
      </c>
      <c r="T7" s="1177"/>
      <c r="U7" s="1177"/>
      <c r="V7" s="1177"/>
      <c r="W7" s="1177"/>
      <c r="X7" s="1177"/>
      <c r="Y7" s="1177"/>
      <c r="Z7" s="1177"/>
      <c r="AA7" s="1177"/>
      <c r="AB7" s="1177"/>
      <c r="AC7" s="1177"/>
      <c r="AD7" s="1177"/>
      <c r="AE7" s="1177"/>
      <c r="AF7" s="1177"/>
      <c r="AG7" s="1198"/>
    </row>
    <row r="8" spans="1:33" ht="21.75" customHeight="1">
      <c r="A8" s="1129"/>
      <c r="B8" s="1134"/>
      <c r="C8" s="1139"/>
      <c r="D8" s="1139"/>
      <c r="E8" s="1139"/>
      <c r="F8" s="1139"/>
      <c r="G8" s="1139"/>
      <c r="H8" s="1139"/>
      <c r="I8" s="1139"/>
      <c r="J8" s="1139"/>
      <c r="K8" s="1146"/>
      <c r="L8" s="1150"/>
      <c r="M8" s="1153"/>
      <c r="N8" s="1155"/>
      <c r="O8" s="1159"/>
      <c r="P8" s="1162"/>
      <c r="Q8" s="1168"/>
      <c r="R8" s="1171"/>
      <c r="S8" s="1174" t="s">
        <v>15</v>
      </c>
      <c r="T8" s="982" t="s">
        <v>396</v>
      </c>
      <c r="U8" s="1181" t="s">
        <v>282</v>
      </c>
      <c r="V8" s="1186"/>
      <c r="W8" s="1186"/>
      <c r="X8" s="1186"/>
      <c r="Y8" s="1186"/>
      <c r="Z8" s="1186"/>
      <c r="AA8" s="1186"/>
      <c r="AB8" s="1186"/>
      <c r="AC8" s="1186"/>
      <c r="AD8" s="1186"/>
      <c r="AE8" s="1186"/>
      <c r="AF8" s="1154"/>
      <c r="AG8" s="984" t="s">
        <v>191</v>
      </c>
    </row>
    <row r="9" spans="1:33" ht="105.75" customHeight="1">
      <c r="A9" s="1129"/>
      <c r="B9" s="1134"/>
      <c r="C9" s="1139"/>
      <c r="D9" s="1139"/>
      <c r="E9" s="1139"/>
      <c r="F9" s="1139"/>
      <c r="G9" s="1139"/>
      <c r="H9" s="1139"/>
      <c r="I9" s="1139"/>
      <c r="J9" s="1139"/>
      <c r="K9" s="1146"/>
      <c r="L9" s="1150"/>
      <c r="M9" s="1150" t="s">
        <v>177</v>
      </c>
      <c r="N9" s="1150" t="s">
        <v>178</v>
      </c>
      <c r="O9" s="1159"/>
      <c r="P9" s="1162"/>
      <c r="Q9" s="1168"/>
      <c r="R9" s="1171"/>
      <c r="S9" s="989"/>
      <c r="T9" s="998"/>
      <c r="U9" s="1182"/>
      <c r="V9" s="1182"/>
      <c r="W9" s="1182"/>
      <c r="X9" s="1182"/>
      <c r="Y9" s="1182"/>
      <c r="Z9" s="1182"/>
      <c r="AA9" s="1182"/>
      <c r="AB9" s="1182"/>
      <c r="AC9" s="1182"/>
      <c r="AD9" s="1182"/>
      <c r="AE9" s="1182"/>
      <c r="AF9" s="1194"/>
      <c r="AG9" s="985"/>
    </row>
    <row r="10" spans="1:33" ht="14.25">
      <c r="A10" s="1130"/>
      <c r="B10" s="1135"/>
      <c r="C10" s="1140"/>
      <c r="D10" s="1140"/>
      <c r="E10" s="1140"/>
      <c r="F10" s="1140"/>
      <c r="G10" s="1140"/>
      <c r="H10" s="1140"/>
      <c r="I10" s="1140"/>
      <c r="J10" s="1140"/>
      <c r="K10" s="1147"/>
      <c r="L10" s="1151"/>
      <c r="M10" s="1151"/>
      <c r="N10" s="1151"/>
      <c r="O10" s="1160"/>
      <c r="P10" s="1163"/>
      <c r="Q10" s="1169"/>
      <c r="R10" s="1172"/>
      <c r="S10" s="989"/>
      <c r="T10" s="1178"/>
      <c r="U10" s="1183"/>
      <c r="V10" s="1183"/>
      <c r="W10" s="1183"/>
      <c r="X10" s="1183"/>
      <c r="Y10" s="1183"/>
      <c r="Z10" s="1183"/>
      <c r="AA10" s="1183"/>
      <c r="AB10" s="1183"/>
      <c r="AC10" s="1183"/>
      <c r="AD10" s="1183"/>
      <c r="AE10" s="1183"/>
      <c r="AF10" s="1183"/>
      <c r="AG10" s="1199"/>
    </row>
    <row r="11" spans="1:33" ht="36.75" customHeight="1">
      <c r="A11" s="1131">
        <v>1</v>
      </c>
      <c r="B11" s="1136" t="str">
        <f>IF(基本情報入力シート!C54="","",基本情報入力シート!C54)</f>
        <v/>
      </c>
      <c r="C11" s="1141"/>
      <c r="D11" s="1141"/>
      <c r="E11" s="1141"/>
      <c r="F11" s="1141"/>
      <c r="G11" s="1141"/>
      <c r="H11" s="1141"/>
      <c r="I11" s="1141"/>
      <c r="J11" s="1141"/>
      <c r="K11" s="1148"/>
      <c r="L11" s="1131" t="str">
        <f>IF(基本情報入力シート!M54="","",基本情報入力シート!M54)</f>
        <v/>
      </c>
      <c r="M11" s="1131" t="str">
        <f>IF(基本情報入力シート!R54="","",基本情報入力シート!R54)</f>
        <v/>
      </c>
      <c r="N11" s="1131" t="str">
        <f>IF(基本情報入力シート!W54="","",基本情報入力シート!W54)</f>
        <v/>
      </c>
      <c r="O11" s="1131" t="str">
        <f>IF(基本情報入力シート!X54="","",基本情報入力シート!X54)</f>
        <v/>
      </c>
      <c r="P11" s="1164" t="str">
        <f>IF(基本情報入力シート!Y54="","",基本情報入力シート!Y54)</f>
        <v/>
      </c>
      <c r="Q11" s="983" t="str">
        <f>IF(基本情報入力シート!Z54="","",基本情報入力シート!Z54)</f>
        <v/>
      </c>
      <c r="R11" s="987" t="str">
        <f>IF(基本情報入力シート!AA54="","",基本情報入力シート!AA54)</f>
        <v/>
      </c>
      <c r="S11" s="1175"/>
      <c r="T11" s="1179" t="str">
        <f>IFERROR(VLOOKUP(P11,'【参考】数式用2'!$A$3:$C$26,3,FALSE),"")</f>
        <v/>
      </c>
      <c r="U11" s="1184" t="s">
        <v>57</v>
      </c>
      <c r="V11" s="1187"/>
      <c r="W11" s="1189" t="s">
        <v>31</v>
      </c>
      <c r="X11" s="1187"/>
      <c r="Y11" s="1184" t="s">
        <v>105</v>
      </c>
      <c r="Z11" s="1187"/>
      <c r="AA11" s="1184" t="s">
        <v>31</v>
      </c>
      <c r="AB11" s="1187"/>
      <c r="AC11" s="1184" t="s">
        <v>11</v>
      </c>
      <c r="AD11" s="279" t="s">
        <v>68</v>
      </c>
      <c r="AE11" s="1192" t="str">
        <f t="shared" ref="AE11:AE74" si="0">IF(V11&gt;=1,(Z11*12+AB11)-(V11*12+X11)+1,"")</f>
        <v/>
      </c>
      <c r="AF11" s="1195" t="s">
        <v>8</v>
      </c>
      <c r="AG11" s="1200" t="str">
        <f t="shared" ref="AG11:AG74" si="1">IFERROR(ROUNDDOWN(ROUND(Q11*T11,0)*R11,0)*AE11,"")</f>
        <v/>
      </c>
    </row>
    <row r="12" spans="1:33" ht="36.75" customHeight="1">
      <c r="A12" s="1131">
        <f t="shared" ref="A12:A75" si="2">A11+1</f>
        <v>2</v>
      </c>
      <c r="B12" s="1136" t="str">
        <f>IF(基本情報入力シート!C55="","",基本情報入力シート!C55)</f>
        <v/>
      </c>
      <c r="C12" s="1141"/>
      <c r="D12" s="1141"/>
      <c r="E12" s="1141"/>
      <c r="F12" s="1141"/>
      <c r="G12" s="1141"/>
      <c r="H12" s="1141"/>
      <c r="I12" s="1141"/>
      <c r="J12" s="1141"/>
      <c r="K12" s="1148"/>
      <c r="L12" s="1131" t="str">
        <f>IF(基本情報入力シート!M55="","",基本情報入力シート!M55)</f>
        <v/>
      </c>
      <c r="M12" s="1131" t="str">
        <f>IF(基本情報入力シート!R55="","",基本情報入力シート!R55)</f>
        <v/>
      </c>
      <c r="N12" s="1131" t="str">
        <f>IF(基本情報入力シート!W55="","",基本情報入力シート!W55)</f>
        <v/>
      </c>
      <c r="O12" s="1131" t="str">
        <f>IF(基本情報入力シート!X55="","",基本情報入力シート!X55)</f>
        <v/>
      </c>
      <c r="P12" s="1164" t="str">
        <f>IF(基本情報入力シート!Y55="","",基本情報入力シート!Y55)</f>
        <v/>
      </c>
      <c r="Q12" s="983" t="str">
        <f>IF(基本情報入力シート!Z55="","",基本情報入力シート!Z55)</f>
        <v/>
      </c>
      <c r="R12" s="987" t="str">
        <f>IF(基本情報入力シート!AA55="","",基本情報入力シート!AA55)</f>
        <v/>
      </c>
      <c r="S12" s="1175"/>
      <c r="T12" s="1179" t="str">
        <f>IFERROR(VLOOKUP(P12,'【参考】数式用2'!$A$3:$C$26,3,FALSE),"")</f>
        <v/>
      </c>
      <c r="U12" s="1184" t="s">
        <v>57</v>
      </c>
      <c r="V12" s="1187"/>
      <c r="W12" s="1189" t="s">
        <v>31</v>
      </c>
      <c r="X12" s="1187"/>
      <c r="Y12" s="1184" t="s">
        <v>105</v>
      </c>
      <c r="Z12" s="1187"/>
      <c r="AA12" s="1184" t="s">
        <v>31</v>
      </c>
      <c r="AB12" s="1187"/>
      <c r="AC12" s="1184" t="s">
        <v>11</v>
      </c>
      <c r="AD12" s="279" t="s">
        <v>68</v>
      </c>
      <c r="AE12" s="1192" t="str">
        <f t="shared" si="0"/>
        <v/>
      </c>
      <c r="AF12" s="1195" t="s">
        <v>8</v>
      </c>
      <c r="AG12" s="1200" t="str">
        <f t="shared" si="1"/>
        <v/>
      </c>
    </row>
    <row r="13" spans="1:33" ht="36.75" customHeight="1">
      <c r="A13" s="1131">
        <f t="shared" si="2"/>
        <v>3</v>
      </c>
      <c r="B13" s="1136" t="str">
        <f>IF(基本情報入力シート!C56="","",基本情報入力シート!C56)</f>
        <v/>
      </c>
      <c r="C13" s="1141"/>
      <c r="D13" s="1141"/>
      <c r="E13" s="1141"/>
      <c r="F13" s="1141"/>
      <c r="G13" s="1141"/>
      <c r="H13" s="1141"/>
      <c r="I13" s="1141"/>
      <c r="J13" s="1141"/>
      <c r="K13" s="1148"/>
      <c r="L13" s="1131" t="str">
        <f>IF(基本情報入力シート!M56="","",基本情報入力シート!M56)</f>
        <v/>
      </c>
      <c r="M13" s="1131" t="str">
        <f>IF(基本情報入力シート!R56="","",基本情報入力シート!R56)</f>
        <v/>
      </c>
      <c r="N13" s="1131" t="str">
        <f>IF(基本情報入力シート!W56="","",基本情報入力シート!W56)</f>
        <v/>
      </c>
      <c r="O13" s="1131" t="str">
        <f>IF(基本情報入力シート!X56="","",基本情報入力シート!X56)</f>
        <v/>
      </c>
      <c r="P13" s="1164" t="str">
        <f>IF(基本情報入力シート!Y56="","",基本情報入力シート!Y56)</f>
        <v/>
      </c>
      <c r="Q13" s="983" t="str">
        <f>IF(基本情報入力シート!Z56="","",基本情報入力シート!Z56)</f>
        <v/>
      </c>
      <c r="R13" s="987" t="str">
        <f>IF(基本情報入力シート!AA56="","",基本情報入力シート!AA56)</f>
        <v/>
      </c>
      <c r="S13" s="1175"/>
      <c r="T13" s="1179" t="str">
        <f>IFERROR(VLOOKUP(P13,'【参考】数式用2'!$A$3:$C$26,3,FALSE),"")</f>
        <v/>
      </c>
      <c r="U13" s="1184" t="s">
        <v>57</v>
      </c>
      <c r="V13" s="1187"/>
      <c r="W13" s="1189" t="s">
        <v>31</v>
      </c>
      <c r="X13" s="1187"/>
      <c r="Y13" s="1184" t="s">
        <v>105</v>
      </c>
      <c r="Z13" s="1187"/>
      <c r="AA13" s="1184" t="s">
        <v>31</v>
      </c>
      <c r="AB13" s="1187"/>
      <c r="AC13" s="1184" t="s">
        <v>11</v>
      </c>
      <c r="AD13" s="279" t="s">
        <v>68</v>
      </c>
      <c r="AE13" s="1192" t="str">
        <f t="shared" si="0"/>
        <v/>
      </c>
      <c r="AF13" s="1195" t="s">
        <v>8</v>
      </c>
      <c r="AG13" s="1200" t="str">
        <f t="shared" si="1"/>
        <v/>
      </c>
    </row>
    <row r="14" spans="1:33" ht="36.75" customHeight="1">
      <c r="A14" s="1131">
        <f t="shared" si="2"/>
        <v>4</v>
      </c>
      <c r="B14" s="1136" t="str">
        <f>IF(基本情報入力シート!C57="","",基本情報入力シート!C57)</f>
        <v/>
      </c>
      <c r="C14" s="1141"/>
      <c r="D14" s="1141"/>
      <c r="E14" s="1141"/>
      <c r="F14" s="1141"/>
      <c r="G14" s="1141"/>
      <c r="H14" s="1141"/>
      <c r="I14" s="1141"/>
      <c r="J14" s="1141"/>
      <c r="K14" s="1148"/>
      <c r="L14" s="1131" t="str">
        <f>IF(基本情報入力シート!M57="","",基本情報入力シート!M57)</f>
        <v/>
      </c>
      <c r="M14" s="1131" t="str">
        <f>IF(基本情報入力シート!R57="","",基本情報入力シート!R57)</f>
        <v/>
      </c>
      <c r="N14" s="1131" t="str">
        <f>IF(基本情報入力シート!W57="","",基本情報入力シート!W57)</f>
        <v/>
      </c>
      <c r="O14" s="1131" t="str">
        <f>IF(基本情報入力シート!X57="","",基本情報入力シート!X57)</f>
        <v/>
      </c>
      <c r="P14" s="1164" t="str">
        <f>IF(基本情報入力シート!Y57="","",基本情報入力シート!Y57)</f>
        <v/>
      </c>
      <c r="Q14" s="983" t="str">
        <f>IF(基本情報入力シート!Z57="","",基本情報入力シート!Z57)</f>
        <v/>
      </c>
      <c r="R14" s="987" t="str">
        <f>IF(基本情報入力シート!AA57="","",基本情報入力シート!AA57)</f>
        <v/>
      </c>
      <c r="S14" s="1175"/>
      <c r="T14" s="1179" t="str">
        <f>IFERROR(VLOOKUP(P14,'【参考】数式用2'!$A$3:$C$26,3,FALSE),"")</f>
        <v/>
      </c>
      <c r="U14" s="1184" t="s">
        <v>57</v>
      </c>
      <c r="V14" s="1187"/>
      <c r="W14" s="1189" t="s">
        <v>31</v>
      </c>
      <c r="X14" s="1187"/>
      <c r="Y14" s="1184" t="s">
        <v>105</v>
      </c>
      <c r="Z14" s="1187"/>
      <c r="AA14" s="1184" t="s">
        <v>31</v>
      </c>
      <c r="AB14" s="1187"/>
      <c r="AC14" s="1184" t="s">
        <v>11</v>
      </c>
      <c r="AD14" s="279" t="s">
        <v>68</v>
      </c>
      <c r="AE14" s="1192" t="str">
        <f t="shared" si="0"/>
        <v/>
      </c>
      <c r="AF14" s="1195" t="s">
        <v>8</v>
      </c>
      <c r="AG14" s="1200" t="str">
        <f t="shared" si="1"/>
        <v/>
      </c>
    </row>
    <row r="15" spans="1:33" ht="36.75" customHeight="1">
      <c r="A15" s="1131">
        <f t="shared" si="2"/>
        <v>5</v>
      </c>
      <c r="B15" s="1136" t="str">
        <f>IF(基本情報入力シート!C58="","",基本情報入力シート!C58)</f>
        <v/>
      </c>
      <c r="C15" s="1141"/>
      <c r="D15" s="1141"/>
      <c r="E15" s="1141"/>
      <c r="F15" s="1141"/>
      <c r="G15" s="1141"/>
      <c r="H15" s="1141"/>
      <c r="I15" s="1141"/>
      <c r="J15" s="1141"/>
      <c r="K15" s="1148"/>
      <c r="L15" s="1131" t="str">
        <f>IF(基本情報入力シート!M58="","",基本情報入力シート!M58)</f>
        <v/>
      </c>
      <c r="M15" s="1131" t="str">
        <f>IF(基本情報入力シート!R58="","",基本情報入力シート!R58)</f>
        <v/>
      </c>
      <c r="N15" s="1131" t="str">
        <f>IF(基本情報入力シート!W58="","",基本情報入力シート!W58)</f>
        <v/>
      </c>
      <c r="O15" s="1131" t="str">
        <f>IF(基本情報入力シート!X58="","",基本情報入力シート!X58)</f>
        <v/>
      </c>
      <c r="P15" s="1164" t="str">
        <f>IF(基本情報入力シート!Y58="","",基本情報入力シート!Y58)</f>
        <v/>
      </c>
      <c r="Q15" s="983" t="str">
        <f>IF(基本情報入力シート!Z58="","",基本情報入力シート!Z58)</f>
        <v/>
      </c>
      <c r="R15" s="987" t="str">
        <f>IF(基本情報入力シート!AA58="","",基本情報入力シート!AA58)</f>
        <v/>
      </c>
      <c r="S15" s="1175"/>
      <c r="T15" s="1179" t="str">
        <f>IFERROR(VLOOKUP(P15,'【参考】数式用2'!$A$3:$C$26,3,FALSE),"")</f>
        <v/>
      </c>
      <c r="U15" s="1184" t="s">
        <v>57</v>
      </c>
      <c r="V15" s="1187"/>
      <c r="W15" s="1189" t="s">
        <v>31</v>
      </c>
      <c r="X15" s="1187"/>
      <c r="Y15" s="1184" t="s">
        <v>105</v>
      </c>
      <c r="Z15" s="1187"/>
      <c r="AA15" s="1184" t="s">
        <v>31</v>
      </c>
      <c r="AB15" s="1187"/>
      <c r="AC15" s="1184" t="s">
        <v>11</v>
      </c>
      <c r="AD15" s="279" t="s">
        <v>68</v>
      </c>
      <c r="AE15" s="1192" t="str">
        <f t="shared" si="0"/>
        <v/>
      </c>
      <c r="AF15" s="1195" t="s">
        <v>8</v>
      </c>
      <c r="AG15" s="1200" t="str">
        <f t="shared" si="1"/>
        <v/>
      </c>
    </row>
    <row r="16" spans="1:33" ht="36.75" customHeight="1">
      <c r="A16" s="1131">
        <f t="shared" si="2"/>
        <v>6</v>
      </c>
      <c r="B16" s="1136" t="str">
        <f>IF(基本情報入力シート!C59="","",基本情報入力シート!C59)</f>
        <v/>
      </c>
      <c r="C16" s="1141"/>
      <c r="D16" s="1141"/>
      <c r="E16" s="1141"/>
      <c r="F16" s="1141"/>
      <c r="G16" s="1141"/>
      <c r="H16" s="1141"/>
      <c r="I16" s="1141"/>
      <c r="J16" s="1141"/>
      <c r="K16" s="1148"/>
      <c r="L16" s="1131" t="str">
        <f>IF(基本情報入力シート!M59="","",基本情報入力シート!M59)</f>
        <v/>
      </c>
      <c r="M16" s="1131" t="str">
        <f>IF(基本情報入力シート!R59="","",基本情報入力シート!R59)</f>
        <v/>
      </c>
      <c r="N16" s="1131" t="str">
        <f>IF(基本情報入力シート!W59="","",基本情報入力シート!W59)</f>
        <v/>
      </c>
      <c r="O16" s="1131" t="str">
        <f>IF(基本情報入力シート!X59="","",基本情報入力シート!X59)</f>
        <v/>
      </c>
      <c r="P16" s="1164" t="str">
        <f>IF(基本情報入力シート!Y59="","",基本情報入力シート!Y59)</f>
        <v/>
      </c>
      <c r="Q16" s="983" t="str">
        <f>IF(基本情報入力シート!Z59="","",基本情報入力シート!Z59)</f>
        <v/>
      </c>
      <c r="R16" s="987" t="str">
        <f>IF(基本情報入力シート!AA59="","",基本情報入力シート!AA59)</f>
        <v/>
      </c>
      <c r="S16" s="1175"/>
      <c r="T16" s="1179" t="str">
        <f>IFERROR(VLOOKUP(P16,'【参考】数式用2'!$A$3:$C$26,3,FALSE),"")</f>
        <v/>
      </c>
      <c r="U16" s="1184" t="s">
        <v>171</v>
      </c>
      <c r="V16" s="1187"/>
      <c r="W16" s="1189" t="s">
        <v>31</v>
      </c>
      <c r="X16" s="1187"/>
      <c r="Y16" s="1184" t="s">
        <v>164</v>
      </c>
      <c r="Z16" s="1187"/>
      <c r="AA16" s="1184" t="s">
        <v>31</v>
      </c>
      <c r="AB16" s="1187"/>
      <c r="AC16" s="1184" t="s">
        <v>39</v>
      </c>
      <c r="AD16" s="279" t="s">
        <v>68</v>
      </c>
      <c r="AE16" s="1192" t="str">
        <f t="shared" si="0"/>
        <v/>
      </c>
      <c r="AF16" s="1195" t="s">
        <v>173</v>
      </c>
      <c r="AG16" s="1200" t="str">
        <f t="shared" si="1"/>
        <v/>
      </c>
    </row>
    <row r="17" spans="1:33" ht="36.75" customHeight="1">
      <c r="A17" s="1131">
        <f t="shared" si="2"/>
        <v>7</v>
      </c>
      <c r="B17" s="1136" t="str">
        <f>IF(基本情報入力シート!C60="","",基本情報入力シート!C60)</f>
        <v/>
      </c>
      <c r="C17" s="1141"/>
      <c r="D17" s="1141"/>
      <c r="E17" s="1141"/>
      <c r="F17" s="1141"/>
      <c r="G17" s="1141"/>
      <c r="H17" s="1141"/>
      <c r="I17" s="1141"/>
      <c r="J17" s="1141"/>
      <c r="K17" s="1148"/>
      <c r="L17" s="1131" t="str">
        <f>IF(基本情報入力シート!M60="","",基本情報入力シート!M60)</f>
        <v/>
      </c>
      <c r="M17" s="1131" t="str">
        <f>IF(基本情報入力シート!R60="","",基本情報入力シート!R60)</f>
        <v/>
      </c>
      <c r="N17" s="1131" t="str">
        <f>IF(基本情報入力シート!W60="","",基本情報入力シート!W60)</f>
        <v/>
      </c>
      <c r="O17" s="1131" t="str">
        <f>IF(基本情報入力シート!X60="","",基本情報入力シート!X60)</f>
        <v/>
      </c>
      <c r="P17" s="1164" t="str">
        <f>IF(基本情報入力シート!Y60="","",基本情報入力シート!Y60)</f>
        <v/>
      </c>
      <c r="Q17" s="983" t="str">
        <f>IF(基本情報入力シート!Z60="","",基本情報入力シート!Z60)</f>
        <v/>
      </c>
      <c r="R17" s="987" t="str">
        <f>IF(基本情報入力シート!AA60="","",基本情報入力シート!AA60)</f>
        <v/>
      </c>
      <c r="S17" s="1175"/>
      <c r="T17" s="1179" t="str">
        <f>IF(P17="","",VLOOKUP(P17,'【参考】数式用2'!$A$3:$C$26,3,FALSE))</f>
        <v/>
      </c>
      <c r="U17" s="1184" t="s">
        <v>171</v>
      </c>
      <c r="V17" s="1187"/>
      <c r="W17" s="1189" t="s">
        <v>31</v>
      </c>
      <c r="X17" s="1187"/>
      <c r="Y17" s="1184" t="s">
        <v>164</v>
      </c>
      <c r="Z17" s="1187"/>
      <c r="AA17" s="1184" t="s">
        <v>31</v>
      </c>
      <c r="AB17" s="1187"/>
      <c r="AC17" s="1184" t="s">
        <v>39</v>
      </c>
      <c r="AD17" s="279" t="s">
        <v>68</v>
      </c>
      <c r="AE17" s="1192" t="str">
        <f t="shared" si="0"/>
        <v/>
      </c>
      <c r="AF17" s="1195" t="s">
        <v>173</v>
      </c>
      <c r="AG17" s="1200" t="str">
        <f t="shared" si="1"/>
        <v/>
      </c>
    </row>
    <row r="18" spans="1:33" ht="36.75" customHeight="1">
      <c r="A18" s="1131">
        <f t="shared" si="2"/>
        <v>8</v>
      </c>
      <c r="B18" s="1136" t="str">
        <f>IF(基本情報入力シート!C61="","",基本情報入力シート!C61)</f>
        <v/>
      </c>
      <c r="C18" s="1141"/>
      <c r="D18" s="1141"/>
      <c r="E18" s="1141"/>
      <c r="F18" s="1141"/>
      <c r="G18" s="1141"/>
      <c r="H18" s="1141"/>
      <c r="I18" s="1141"/>
      <c r="J18" s="1141"/>
      <c r="K18" s="1148"/>
      <c r="L18" s="1131" t="str">
        <f>IF(基本情報入力シート!M61="","",基本情報入力シート!M61)</f>
        <v/>
      </c>
      <c r="M18" s="1131" t="str">
        <f>IF(基本情報入力シート!R61="","",基本情報入力シート!R61)</f>
        <v/>
      </c>
      <c r="N18" s="1131" t="str">
        <f>IF(基本情報入力シート!W61="","",基本情報入力シート!W61)</f>
        <v/>
      </c>
      <c r="O18" s="1131" t="str">
        <f>IF(基本情報入力シート!X61="","",基本情報入力シート!X61)</f>
        <v/>
      </c>
      <c r="P18" s="1164" t="str">
        <f>IF(基本情報入力シート!Y61="","",基本情報入力シート!Y61)</f>
        <v/>
      </c>
      <c r="Q18" s="983" t="str">
        <f>IF(基本情報入力シート!Z61="","",基本情報入力シート!Z61)</f>
        <v/>
      </c>
      <c r="R18" s="987" t="str">
        <f>IF(基本情報入力シート!AA61="","",基本情報入力シート!AA61)</f>
        <v/>
      </c>
      <c r="S18" s="1175"/>
      <c r="T18" s="1179" t="str">
        <f>IF(P18="","",VLOOKUP(P18,'【参考】数式用2'!$A$3:$C$26,3,FALSE))</f>
        <v/>
      </c>
      <c r="U18" s="1184" t="s">
        <v>171</v>
      </c>
      <c r="V18" s="1187"/>
      <c r="W18" s="1189" t="s">
        <v>31</v>
      </c>
      <c r="X18" s="1187"/>
      <c r="Y18" s="1184" t="s">
        <v>164</v>
      </c>
      <c r="Z18" s="1187"/>
      <c r="AA18" s="1184" t="s">
        <v>31</v>
      </c>
      <c r="AB18" s="1187"/>
      <c r="AC18" s="1184" t="s">
        <v>39</v>
      </c>
      <c r="AD18" s="279" t="s">
        <v>68</v>
      </c>
      <c r="AE18" s="1192" t="str">
        <f t="shared" si="0"/>
        <v/>
      </c>
      <c r="AF18" s="1195" t="s">
        <v>173</v>
      </c>
      <c r="AG18" s="1200" t="str">
        <f t="shared" si="1"/>
        <v/>
      </c>
    </row>
    <row r="19" spans="1:33" ht="36.75" customHeight="1">
      <c r="A19" s="1131">
        <f t="shared" si="2"/>
        <v>9</v>
      </c>
      <c r="B19" s="1136" t="str">
        <f>IF(基本情報入力シート!C62="","",基本情報入力シート!C62)</f>
        <v/>
      </c>
      <c r="C19" s="1141"/>
      <c r="D19" s="1141"/>
      <c r="E19" s="1141"/>
      <c r="F19" s="1141"/>
      <c r="G19" s="1141"/>
      <c r="H19" s="1141"/>
      <c r="I19" s="1141"/>
      <c r="J19" s="1141"/>
      <c r="K19" s="1148"/>
      <c r="L19" s="1131" t="str">
        <f>IF(基本情報入力シート!M62="","",基本情報入力シート!M62)</f>
        <v/>
      </c>
      <c r="M19" s="1131" t="str">
        <f>IF(基本情報入力シート!R62="","",基本情報入力シート!R62)</f>
        <v/>
      </c>
      <c r="N19" s="1131" t="str">
        <f>IF(基本情報入力シート!W62="","",基本情報入力シート!W62)</f>
        <v/>
      </c>
      <c r="O19" s="1131" t="str">
        <f>IF(基本情報入力シート!X62="","",基本情報入力シート!X62)</f>
        <v/>
      </c>
      <c r="P19" s="1164" t="str">
        <f>IF(基本情報入力シート!Y62="","",基本情報入力シート!Y62)</f>
        <v/>
      </c>
      <c r="Q19" s="983" t="str">
        <f>IF(基本情報入力シート!Z62="","",基本情報入力シート!Z62)</f>
        <v/>
      </c>
      <c r="R19" s="987" t="str">
        <f>IF(基本情報入力シート!AA62="","",基本情報入力シート!AA62)</f>
        <v/>
      </c>
      <c r="S19" s="1175"/>
      <c r="T19" s="1179" t="str">
        <f>IF(P19="","",VLOOKUP(P19,'【参考】数式用2'!$A$3:$C$26,3,FALSE))</f>
        <v/>
      </c>
      <c r="U19" s="1184" t="s">
        <v>171</v>
      </c>
      <c r="V19" s="1187"/>
      <c r="W19" s="1189" t="s">
        <v>31</v>
      </c>
      <c r="X19" s="1187"/>
      <c r="Y19" s="1184" t="s">
        <v>164</v>
      </c>
      <c r="Z19" s="1187"/>
      <c r="AA19" s="1184" t="s">
        <v>31</v>
      </c>
      <c r="AB19" s="1187"/>
      <c r="AC19" s="1184" t="s">
        <v>39</v>
      </c>
      <c r="AD19" s="279" t="s">
        <v>68</v>
      </c>
      <c r="AE19" s="1192" t="str">
        <f t="shared" si="0"/>
        <v/>
      </c>
      <c r="AF19" s="1195" t="s">
        <v>173</v>
      </c>
      <c r="AG19" s="1200" t="str">
        <f t="shared" si="1"/>
        <v/>
      </c>
    </row>
    <row r="20" spans="1:33" ht="36.75" customHeight="1">
      <c r="A20" s="1131">
        <f t="shared" si="2"/>
        <v>10</v>
      </c>
      <c r="B20" s="1136" t="str">
        <f>IF(基本情報入力シート!C63="","",基本情報入力シート!C63)</f>
        <v/>
      </c>
      <c r="C20" s="1141"/>
      <c r="D20" s="1141"/>
      <c r="E20" s="1141"/>
      <c r="F20" s="1141"/>
      <c r="G20" s="1141"/>
      <c r="H20" s="1141"/>
      <c r="I20" s="1141"/>
      <c r="J20" s="1141"/>
      <c r="K20" s="1148"/>
      <c r="L20" s="1131" t="str">
        <f>IF(基本情報入力シート!M63="","",基本情報入力シート!M63)</f>
        <v/>
      </c>
      <c r="M20" s="1131" t="str">
        <f>IF(基本情報入力シート!R63="","",基本情報入力シート!R63)</f>
        <v/>
      </c>
      <c r="N20" s="1131" t="str">
        <f>IF(基本情報入力シート!W63="","",基本情報入力シート!W63)</f>
        <v/>
      </c>
      <c r="O20" s="1131" t="str">
        <f>IF(基本情報入力シート!X63="","",基本情報入力シート!X63)</f>
        <v/>
      </c>
      <c r="P20" s="1164" t="str">
        <f>IF(基本情報入力シート!Y63="","",基本情報入力シート!Y63)</f>
        <v/>
      </c>
      <c r="Q20" s="983" t="str">
        <f>IF(基本情報入力シート!Z63="","",基本情報入力シート!Z63)</f>
        <v/>
      </c>
      <c r="R20" s="987" t="str">
        <f>IF(基本情報入力シート!AA63="","",基本情報入力シート!AA63)</f>
        <v/>
      </c>
      <c r="S20" s="1175"/>
      <c r="T20" s="1179" t="str">
        <f>IF(P20="","",VLOOKUP(P20,'【参考】数式用2'!$A$3:$C$26,3,FALSE))</f>
        <v/>
      </c>
      <c r="U20" s="1184" t="s">
        <v>171</v>
      </c>
      <c r="V20" s="1187"/>
      <c r="W20" s="1189" t="s">
        <v>31</v>
      </c>
      <c r="X20" s="1187"/>
      <c r="Y20" s="1184" t="s">
        <v>164</v>
      </c>
      <c r="Z20" s="1187"/>
      <c r="AA20" s="1184" t="s">
        <v>31</v>
      </c>
      <c r="AB20" s="1187"/>
      <c r="AC20" s="1184" t="s">
        <v>39</v>
      </c>
      <c r="AD20" s="279" t="s">
        <v>68</v>
      </c>
      <c r="AE20" s="1192" t="str">
        <f t="shared" si="0"/>
        <v/>
      </c>
      <c r="AF20" s="1195" t="s">
        <v>173</v>
      </c>
      <c r="AG20" s="1200" t="str">
        <f t="shared" si="1"/>
        <v/>
      </c>
    </row>
    <row r="21" spans="1:33" ht="36.75" customHeight="1">
      <c r="A21" s="1131">
        <f t="shared" si="2"/>
        <v>11</v>
      </c>
      <c r="B21" s="1136" t="str">
        <f>IF(基本情報入力シート!C64="","",基本情報入力シート!C64)</f>
        <v/>
      </c>
      <c r="C21" s="1141"/>
      <c r="D21" s="1141"/>
      <c r="E21" s="1141"/>
      <c r="F21" s="1141"/>
      <c r="G21" s="1141"/>
      <c r="H21" s="1141"/>
      <c r="I21" s="1141"/>
      <c r="J21" s="1141"/>
      <c r="K21" s="1148"/>
      <c r="L21" s="1131" t="str">
        <f>IF(基本情報入力シート!M64="","",基本情報入力シート!M64)</f>
        <v/>
      </c>
      <c r="M21" s="1131" t="str">
        <f>IF(基本情報入力シート!R64="","",基本情報入力シート!R64)</f>
        <v/>
      </c>
      <c r="N21" s="1131" t="str">
        <f>IF(基本情報入力シート!W64="","",基本情報入力シート!W64)</f>
        <v/>
      </c>
      <c r="O21" s="1131" t="str">
        <f>IF(基本情報入力シート!X64="","",基本情報入力シート!X64)</f>
        <v/>
      </c>
      <c r="P21" s="1164" t="str">
        <f>IF(基本情報入力シート!Y64="","",基本情報入力シート!Y64)</f>
        <v/>
      </c>
      <c r="Q21" s="983" t="str">
        <f>IF(基本情報入力シート!Z64="","",基本情報入力シート!Z64)</f>
        <v/>
      </c>
      <c r="R21" s="987" t="str">
        <f>IF(基本情報入力シート!AA64="","",基本情報入力シート!AA64)</f>
        <v/>
      </c>
      <c r="S21" s="1175"/>
      <c r="T21" s="1179" t="str">
        <f>IF(P21="","",VLOOKUP(P21,'【参考】数式用2'!$A$3:$C$26,3,FALSE))</f>
        <v/>
      </c>
      <c r="U21" s="1184" t="s">
        <v>171</v>
      </c>
      <c r="V21" s="1187"/>
      <c r="W21" s="1189" t="s">
        <v>31</v>
      </c>
      <c r="X21" s="1187"/>
      <c r="Y21" s="1184" t="s">
        <v>164</v>
      </c>
      <c r="Z21" s="1187"/>
      <c r="AA21" s="1184" t="s">
        <v>31</v>
      </c>
      <c r="AB21" s="1187"/>
      <c r="AC21" s="1184" t="s">
        <v>39</v>
      </c>
      <c r="AD21" s="279" t="s">
        <v>68</v>
      </c>
      <c r="AE21" s="1192" t="str">
        <f t="shared" si="0"/>
        <v/>
      </c>
      <c r="AF21" s="1195" t="s">
        <v>173</v>
      </c>
      <c r="AG21" s="1200" t="str">
        <f t="shared" si="1"/>
        <v/>
      </c>
    </row>
    <row r="22" spans="1:33" ht="36.75" customHeight="1">
      <c r="A22" s="1131">
        <f t="shared" si="2"/>
        <v>12</v>
      </c>
      <c r="B22" s="1136" t="str">
        <f>IF(基本情報入力シート!C65="","",基本情報入力シート!C65)</f>
        <v/>
      </c>
      <c r="C22" s="1141"/>
      <c r="D22" s="1141"/>
      <c r="E22" s="1141"/>
      <c r="F22" s="1141"/>
      <c r="G22" s="1141"/>
      <c r="H22" s="1141"/>
      <c r="I22" s="1141"/>
      <c r="J22" s="1141"/>
      <c r="K22" s="1148"/>
      <c r="L22" s="1131" t="str">
        <f>IF(基本情報入力シート!M65="","",基本情報入力シート!M65)</f>
        <v/>
      </c>
      <c r="M22" s="1131" t="str">
        <f>IF(基本情報入力シート!R65="","",基本情報入力シート!R65)</f>
        <v/>
      </c>
      <c r="N22" s="1131" t="str">
        <f>IF(基本情報入力シート!W65="","",基本情報入力シート!W65)</f>
        <v/>
      </c>
      <c r="O22" s="1131" t="str">
        <f>IF(基本情報入力シート!X65="","",基本情報入力シート!X65)</f>
        <v/>
      </c>
      <c r="P22" s="1164" t="str">
        <f>IF(基本情報入力シート!Y65="","",基本情報入力シート!Y65)</f>
        <v/>
      </c>
      <c r="Q22" s="983" t="str">
        <f>IF(基本情報入力シート!Z65="","",基本情報入力シート!Z65)</f>
        <v/>
      </c>
      <c r="R22" s="987" t="str">
        <f>IF(基本情報入力シート!AA65="","",基本情報入力シート!AA65)</f>
        <v/>
      </c>
      <c r="S22" s="1175"/>
      <c r="T22" s="1179" t="str">
        <f>IF(P22="","",VLOOKUP(P22,'【参考】数式用2'!$A$3:$C$26,3,FALSE))</f>
        <v/>
      </c>
      <c r="U22" s="1184" t="s">
        <v>171</v>
      </c>
      <c r="V22" s="1187"/>
      <c r="W22" s="1189" t="s">
        <v>31</v>
      </c>
      <c r="X22" s="1187"/>
      <c r="Y22" s="1184" t="s">
        <v>164</v>
      </c>
      <c r="Z22" s="1187"/>
      <c r="AA22" s="1184" t="s">
        <v>31</v>
      </c>
      <c r="AB22" s="1187"/>
      <c r="AC22" s="1184" t="s">
        <v>39</v>
      </c>
      <c r="AD22" s="279" t="s">
        <v>68</v>
      </c>
      <c r="AE22" s="1192" t="str">
        <f t="shared" si="0"/>
        <v/>
      </c>
      <c r="AF22" s="1195" t="s">
        <v>173</v>
      </c>
      <c r="AG22" s="1200" t="str">
        <f t="shared" si="1"/>
        <v/>
      </c>
    </row>
    <row r="23" spans="1:33" ht="36.75" customHeight="1">
      <c r="A23" s="1131">
        <f t="shared" si="2"/>
        <v>13</v>
      </c>
      <c r="B23" s="1136" t="str">
        <f>IF(基本情報入力シート!C66="","",基本情報入力シート!C66)</f>
        <v/>
      </c>
      <c r="C23" s="1141"/>
      <c r="D23" s="1141"/>
      <c r="E23" s="1141"/>
      <c r="F23" s="1141"/>
      <c r="G23" s="1141"/>
      <c r="H23" s="1141"/>
      <c r="I23" s="1141"/>
      <c r="J23" s="1141"/>
      <c r="K23" s="1148"/>
      <c r="L23" s="1131" t="str">
        <f>IF(基本情報入力シート!M66="","",基本情報入力シート!M66)</f>
        <v/>
      </c>
      <c r="M23" s="1131" t="str">
        <f>IF(基本情報入力シート!R66="","",基本情報入力シート!R66)</f>
        <v/>
      </c>
      <c r="N23" s="1131" t="str">
        <f>IF(基本情報入力シート!W66="","",基本情報入力シート!W66)</f>
        <v/>
      </c>
      <c r="O23" s="1131" t="str">
        <f>IF(基本情報入力シート!X66="","",基本情報入力シート!X66)</f>
        <v/>
      </c>
      <c r="P23" s="1164" t="str">
        <f>IF(基本情報入力シート!Y66="","",基本情報入力シート!Y66)</f>
        <v/>
      </c>
      <c r="Q23" s="983" t="str">
        <f>IF(基本情報入力シート!Z66="","",基本情報入力シート!Z66)</f>
        <v/>
      </c>
      <c r="R23" s="987" t="str">
        <f>IF(基本情報入力シート!AA66="","",基本情報入力シート!AA66)</f>
        <v/>
      </c>
      <c r="S23" s="1175"/>
      <c r="T23" s="1179" t="str">
        <f>IF(P23="","",VLOOKUP(P23,'【参考】数式用2'!$A$3:$C$26,3,FALSE))</f>
        <v/>
      </c>
      <c r="U23" s="1184" t="s">
        <v>171</v>
      </c>
      <c r="V23" s="1187"/>
      <c r="W23" s="1189" t="s">
        <v>31</v>
      </c>
      <c r="X23" s="1187"/>
      <c r="Y23" s="1184" t="s">
        <v>164</v>
      </c>
      <c r="Z23" s="1187"/>
      <c r="AA23" s="1184" t="s">
        <v>31</v>
      </c>
      <c r="AB23" s="1187"/>
      <c r="AC23" s="1184" t="s">
        <v>39</v>
      </c>
      <c r="AD23" s="279" t="s">
        <v>68</v>
      </c>
      <c r="AE23" s="1192" t="str">
        <f t="shared" si="0"/>
        <v/>
      </c>
      <c r="AF23" s="1195" t="s">
        <v>173</v>
      </c>
      <c r="AG23" s="1200" t="str">
        <f t="shared" si="1"/>
        <v/>
      </c>
    </row>
    <row r="24" spans="1:33" ht="36.75" customHeight="1">
      <c r="A24" s="1131">
        <f t="shared" si="2"/>
        <v>14</v>
      </c>
      <c r="B24" s="1136" t="str">
        <f>IF(基本情報入力シート!C67="","",基本情報入力シート!C67)</f>
        <v/>
      </c>
      <c r="C24" s="1141"/>
      <c r="D24" s="1141"/>
      <c r="E24" s="1141"/>
      <c r="F24" s="1141"/>
      <c r="G24" s="1141"/>
      <c r="H24" s="1141"/>
      <c r="I24" s="1141"/>
      <c r="J24" s="1141"/>
      <c r="K24" s="1148"/>
      <c r="L24" s="1131" t="str">
        <f>IF(基本情報入力シート!M67="","",基本情報入力シート!M67)</f>
        <v/>
      </c>
      <c r="M24" s="1131" t="str">
        <f>IF(基本情報入力シート!R67="","",基本情報入力シート!R67)</f>
        <v/>
      </c>
      <c r="N24" s="1131" t="str">
        <f>IF(基本情報入力シート!W67="","",基本情報入力シート!W67)</f>
        <v/>
      </c>
      <c r="O24" s="1131" t="str">
        <f>IF(基本情報入力シート!X67="","",基本情報入力シート!X67)</f>
        <v/>
      </c>
      <c r="P24" s="1164" t="str">
        <f>IF(基本情報入力シート!Y67="","",基本情報入力シート!Y67)</f>
        <v/>
      </c>
      <c r="Q24" s="983" t="str">
        <f>IF(基本情報入力シート!Z67="","",基本情報入力シート!Z67)</f>
        <v/>
      </c>
      <c r="R24" s="987" t="str">
        <f>IF(基本情報入力シート!AA67="","",基本情報入力シート!AA67)</f>
        <v/>
      </c>
      <c r="S24" s="1175"/>
      <c r="T24" s="1179" t="str">
        <f>IF(P24="","",VLOOKUP(P24,'【参考】数式用2'!$A$3:$C$26,3,FALSE))</f>
        <v/>
      </c>
      <c r="U24" s="1184" t="s">
        <v>171</v>
      </c>
      <c r="V24" s="1187"/>
      <c r="W24" s="1189" t="s">
        <v>31</v>
      </c>
      <c r="X24" s="1187"/>
      <c r="Y24" s="1184" t="s">
        <v>164</v>
      </c>
      <c r="Z24" s="1187"/>
      <c r="AA24" s="1184" t="s">
        <v>31</v>
      </c>
      <c r="AB24" s="1187"/>
      <c r="AC24" s="1184" t="s">
        <v>39</v>
      </c>
      <c r="AD24" s="279" t="s">
        <v>68</v>
      </c>
      <c r="AE24" s="1192" t="str">
        <f t="shared" si="0"/>
        <v/>
      </c>
      <c r="AF24" s="1195" t="s">
        <v>173</v>
      </c>
      <c r="AG24" s="1200" t="str">
        <f t="shared" si="1"/>
        <v/>
      </c>
    </row>
    <row r="25" spans="1:33" ht="36.75" customHeight="1">
      <c r="A25" s="1131">
        <f t="shared" si="2"/>
        <v>15</v>
      </c>
      <c r="B25" s="1136" t="str">
        <f>IF(基本情報入力シート!C68="","",基本情報入力シート!C68)</f>
        <v/>
      </c>
      <c r="C25" s="1141"/>
      <c r="D25" s="1141"/>
      <c r="E25" s="1141"/>
      <c r="F25" s="1141"/>
      <c r="G25" s="1141"/>
      <c r="H25" s="1141"/>
      <c r="I25" s="1141"/>
      <c r="J25" s="1141"/>
      <c r="K25" s="1148"/>
      <c r="L25" s="1131" t="str">
        <f>IF(基本情報入力シート!M68="","",基本情報入力シート!M68)</f>
        <v/>
      </c>
      <c r="M25" s="1131" t="str">
        <f>IF(基本情報入力シート!R68="","",基本情報入力シート!R68)</f>
        <v/>
      </c>
      <c r="N25" s="1131" t="str">
        <f>IF(基本情報入力シート!W68="","",基本情報入力シート!W68)</f>
        <v/>
      </c>
      <c r="O25" s="1131" t="str">
        <f>IF(基本情報入力シート!X68="","",基本情報入力シート!X68)</f>
        <v/>
      </c>
      <c r="P25" s="1164" t="str">
        <f>IF(基本情報入力シート!Y68="","",基本情報入力シート!Y68)</f>
        <v/>
      </c>
      <c r="Q25" s="983" t="str">
        <f>IF(基本情報入力シート!Z68="","",基本情報入力シート!Z68)</f>
        <v/>
      </c>
      <c r="R25" s="987" t="str">
        <f>IF(基本情報入力シート!AA68="","",基本情報入力シート!AA68)</f>
        <v/>
      </c>
      <c r="S25" s="1175"/>
      <c r="T25" s="1179" t="str">
        <f>IF(P25="","",VLOOKUP(P25,'【参考】数式用2'!$A$3:$C$26,3,FALSE))</f>
        <v/>
      </c>
      <c r="U25" s="1184" t="s">
        <v>171</v>
      </c>
      <c r="V25" s="1187"/>
      <c r="W25" s="1189" t="s">
        <v>31</v>
      </c>
      <c r="X25" s="1187"/>
      <c r="Y25" s="1184" t="s">
        <v>164</v>
      </c>
      <c r="Z25" s="1187"/>
      <c r="AA25" s="1184" t="s">
        <v>31</v>
      </c>
      <c r="AB25" s="1187"/>
      <c r="AC25" s="1184" t="s">
        <v>39</v>
      </c>
      <c r="AD25" s="279" t="s">
        <v>68</v>
      </c>
      <c r="AE25" s="1192" t="str">
        <f t="shared" si="0"/>
        <v/>
      </c>
      <c r="AF25" s="1195" t="s">
        <v>173</v>
      </c>
      <c r="AG25" s="1200" t="str">
        <f t="shared" si="1"/>
        <v/>
      </c>
    </row>
    <row r="26" spans="1:33" ht="36.75" customHeight="1">
      <c r="A26" s="1131">
        <f t="shared" si="2"/>
        <v>16</v>
      </c>
      <c r="B26" s="1136" t="str">
        <f>IF(基本情報入力シート!C69="","",基本情報入力シート!C69)</f>
        <v/>
      </c>
      <c r="C26" s="1141"/>
      <c r="D26" s="1141"/>
      <c r="E26" s="1141"/>
      <c r="F26" s="1141"/>
      <c r="G26" s="1141"/>
      <c r="H26" s="1141"/>
      <c r="I26" s="1141"/>
      <c r="J26" s="1141"/>
      <c r="K26" s="1148"/>
      <c r="L26" s="1131" t="str">
        <f>IF(基本情報入力シート!M69="","",基本情報入力シート!M69)</f>
        <v/>
      </c>
      <c r="M26" s="1131" t="str">
        <f>IF(基本情報入力シート!R69="","",基本情報入力シート!R69)</f>
        <v/>
      </c>
      <c r="N26" s="1131" t="str">
        <f>IF(基本情報入力シート!W69="","",基本情報入力シート!W69)</f>
        <v/>
      </c>
      <c r="O26" s="1131" t="str">
        <f>IF(基本情報入力シート!X69="","",基本情報入力シート!X69)</f>
        <v/>
      </c>
      <c r="P26" s="1164" t="str">
        <f>IF(基本情報入力シート!Y69="","",基本情報入力シート!Y69)</f>
        <v/>
      </c>
      <c r="Q26" s="983" t="str">
        <f>IF(基本情報入力シート!Z69="","",基本情報入力シート!Z69)</f>
        <v/>
      </c>
      <c r="R26" s="987" t="str">
        <f>IF(基本情報入力シート!AA69="","",基本情報入力シート!AA69)</f>
        <v/>
      </c>
      <c r="S26" s="1175"/>
      <c r="T26" s="1179" t="str">
        <f>IF(P26="","",VLOOKUP(P26,'【参考】数式用2'!$A$3:$C$26,3,FALSE))</f>
        <v/>
      </c>
      <c r="U26" s="1184" t="s">
        <v>171</v>
      </c>
      <c r="V26" s="1187"/>
      <c r="W26" s="1189" t="s">
        <v>31</v>
      </c>
      <c r="X26" s="1187"/>
      <c r="Y26" s="1184" t="s">
        <v>164</v>
      </c>
      <c r="Z26" s="1187"/>
      <c r="AA26" s="1184" t="s">
        <v>31</v>
      </c>
      <c r="AB26" s="1187"/>
      <c r="AC26" s="1184" t="s">
        <v>39</v>
      </c>
      <c r="AD26" s="279" t="s">
        <v>68</v>
      </c>
      <c r="AE26" s="1192" t="str">
        <f t="shared" si="0"/>
        <v/>
      </c>
      <c r="AF26" s="1195" t="s">
        <v>173</v>
      </c>
      <c r="AG26" s="1200" t="str">
        <f t="shared" si="1"/>
        <v/>
      </c>
    </row>
    <row r="27" spans="1:33" ht="36.75" customHeight="1">
      <c r="A27" s="1131">
        <f t="shared" si="2"/>
        <v>17</v>
      </c>
      <c r="B27" s="1136" t="str">
        <f>IF(基本情報入力シート!C70="","",基本情報入力シート!C70)</f>
        <v/>
      </c>
      <c r="C27" s="1141"/>
      <c r="D27" s="1141"/>
      <c r="E27" s="1141"/>
      <c r="F27" s="1141"/>
      <c r="G27" s="1141"/>
      <c r="H27" s="1141"/>
      <c r="I27" s="1141"/>
      <c r="J27" s="1141"/>
      <c r="K27" s="1148"/>
      <c r="L27" s="1131" t="str">
        <f>IF(基本情報入力シート!M70="","",基本情報入力シート!M70)</f>
        <v/>
      </c>
      <c r="M27" s="1131" t="str">
        <f>IF(基本情報入力シート!R70="","",基本情報入力シート!R70)</f>
        <v/>
      </c>
      <c r="N27" s="1131" t="str">
        <f>IF(基本情報入力シート!W70="","",基本情報入力シート!W70)</f>
        <v/>
      </c>
      <c r="O27" s="1131" t="str">
        <f>IF(基本情報入力シート!X70="","",基本情報入力シート!X70)</f>
        <v/>
      </c>
      <c r="P27" s="1164" t="str">
        <f>IF(基本情報入力シート!Y70="","",基本情報入力シート!Y70)</f>
        <v/>
      </c>
      <c r="Q27" s="983" t="str">
        <f>IF(基本情報入力シート!Z70="","",基本情報入力シート!Z70)</f>
        <v/>
      </c>
      <c r="R27" s="987" t="str">
        <f>IF(基本情報入力シート!AA70="","",基本情報入力シート!AA70)</f>
        <v/>
      </c>
      <c r="S27" s="1175"/>
      <c r="T27" s="1179" t="str">
        <f>IF(P27="","",VLOOKUP(P27,'【参考】数式用2'!$A$3:$C$26,3,FALSE))</f>
        <v/>
      </c>
      <c r="U27" s="1184" t="s">
        <v>171</v>
      </c>
      <c r="V27" s="1187"/>
      <c r="W27" s="1189" t="s">
        <v>31</v>
      </c>
      <c r="X27" s="1187"/>
      <c r="Y27" s="1184" t="s">
        <v>164</v>
      </c>
      <c r="Z27" s="1187"/>
      <c r="AA27" s="1184" t="s">
        <v>31</v>
      </c>
      <c r="AB27" s="1187"/>
      <c r="AC27" s="1184" t="s">
        <v>39</v>
      </c>
      <c r="AD27" s="279" t="s">
        <v>68</v>
      </c>
      <c r="AE27" s="1192" t="str">
        <f t="shared" si="0"/>
        <v/>
      </c>
      <c r="AF27" s="1195" t="s">
        <v>173</v>
      </c>
      <c r="AG27" s="1200" t="str">
        <f t="shared" si="1"/>
        <v/>
      </c>
    </row>
    <row r="28" spans="1:33" ht="36.75" customHeight="1">
      <c r="A28" s="1131">
        <f t="shared" si="2"/>
        <v>18</v>
      </c>
      <c r="B28" s="1136" t="str">
        <f>IF(基本情報入力シート!C71="","",基本情報入力シート!C71)</f>
        <v/>
      </c>
      <c r="C28" s="1141"/>
      <c r="D28" s="1141"/>
      <c r="E28" s="1141"/>
      <c r="F28" s="1141"/>
      <c r="G28" s="1141"/>
      <c r="H28" s="1141"/>
      <c r="I28" s="1141"/>
      <c r="J28" s="1141"/>
      <c r="K28" s="1148"/>
      <c r="L28" s="1131" t="str">
        <f>IF(基本情報入力シート!M71="","",基本情報入力シート!M71)</f>
        <v/>
      </c>
      <c r="M28" s="1131" t="str">
        <f>IF(基本情報入力シート!R71="","",基本情報入力シート!R71)</f>
        <v/>
      </c>
      <c r="N28" s="1131" t="str">
        <f>IF(基本情報入力シート!W71="","",基本情報入力シート!W71)</f>
        <v/>
      </c>
      <c r="O28" s="1131" t="str">
        <f>IF(基本情報入力シート!X71="","",基本情報入力シート!X71)</f>
        <v/>
      </c>
      <c r="P28" s="1164" t="str">
        <f>IF(基本情報入力シート!Y71="","",基本情報入力シート!Y71)</f>
        <v/>
      </c>
      <c r="Q28" s="983" t="str">
        <f>IF(基本情報入力シート!Z71="","",基本情報入力シート!Z71)</f>
        <v/>
      </c>
      <c r="R28" s="987" t="str">
        <f>IF(基本情報入力シート!AA71="","",基本情報入力シート!AA71)</f>
        <v/>
      </c>
      <c r="S28" s="1175"/>
      <c r="T28" s="1179" t="str">
        <f>IF(P28="","",VLOOKUP(P28,'【参考】数式用2'!$A$3:$C$26,3,FALSE))</f>
        <v/>
      </c>
      <c r="U28" s="1184" t="s">
        <v>171</v>
      </c>
      <c r="V28" s="1187"/>
      <c r="W28" s="1189" t="s">
        <v>31</v>
      </c>
      <c r="X28" s="1187"/>
      <c r="Y28" s="1184" t="s">
        <v>164</v>
      </c>
      <c r="Z28" s="1187"/>
      <c r="AA28" s="1184" t="s">
        <v>31</v>
      </c>
      <c r="AB28" s="1187"/>
      <c r="AC28" s="1184" t="s">
        <v>39</v>
      </c>
      <c r="AD28" s="279" t="s">
        <v>68</v>
      </c>
      <c r="AE28" s="1192" t="str">
        <f t="shared" si="0"/>
        <v/>
      </c>
      <c r="AF28" s="1195" t="s">
        <v>173</v>
      </c>
      <c r="AG28" s="1200" t="str">
        <f t="shared" si="1"/>
        <v/>
      </c>
    </row>
    <row r="29" spans="1:33" ht="36.75" customHeight="1">
      <c r="A29" s="1131">
        <f t="shared" si="2"/>
        <v>19</v>
      </c>
      <c r="B29" s="1136" t="str">
        <f>IF(基本情報入力シート!C72="","",基本情報入力シート!C72)</f>
        <v/>
      </c>
      <c r="C29" s="1141"/>
      <c r="D29" s="1141"/>
      <c r="E29" s="1141"/>
      <c r="F29" s="1141"/>
      <c r="G29" s="1141"/>
      <c r="H29" s="1141"/>
      <c r="I29" s="1141"/>
      <c r="J29" s="1141"/>
      <c r="K29" s="1148"/>
      <c r="L29" s="1131" t="str">
        <f>IF(基本情報入力シート!M72="","",基本情報入力シート!M72)</f>
        <v/>
      </c>
      <c r="M29" s="1131" t="str">
        <f>IF(基本情報入力シート!R72="","",基本情報入力シート!R72)</f>
        <v/>
      </c>
      <c r="N29" s="1131" t="str">
        <f>IF(基本情報入力シート!W72="","",基本情報入力シート!W72)</f>
        <v/>
      </c>
      <c r="O29" s="1131" t="str">
        <f>IF(基本情報入力シート!X72="","",基本情報入力シート!X72)</f>
        <v/>
      </c>
      <c r="P29" s="1164" t="str">
        <f>IF(基本情報入力シート!Y72="","",基本情報入力シート!Y72)</f>
        <v/>
      </c>
      <c r="Q29" s="983" t="str">
        <f>IF(基本情報入力シート!Z72="","",基本情報入力シート!Z72)</f>
        <v/>
      </c>
      <c r="R29" s="987" t="str">
        <f>IF(基本情報入力シート!AA72="","",基本情報入力シート!AA72)</f>
        <v/>
      </c>
      <c r="S29" s="1175"/>
      <c r="T29" s="1179" t="str">
        <f>IF(P29="","",VLOOKUP(P29,'【参考】数式用2'!$A$3:$C$26,3,FALSE))</f>
        <v/>
      </c>
      <c r="U29" s="1184" t="s">
        <v>171</v>
      </c>
      <c r="V29" s="1187"/>
      <c r="W29" s="1189" t="s">
        <v>31</v>
      </c>
      <c r="X29" s="1187"/>
      <c r="Y29" s="1184" t="s">
        <v>164</v>
      </c>
      <c r="Z29" s="1187"/>
      <c r="AA29" s="1184" t="s">
        <v>31</v>
      </c>
      <c r="AB29" s="1187"/>
      <c r="AC29" s="1184" t="s">
        <v>39</v>
      </c>
      <c r="AD29" s="279" t="s">
        <v>68</v>
      </c>
      <c r="AE29" s="1192" t="str">
        <f t="shared" si="0"/>
        <v/>
      </c>
      <c r="AF29" s="1195" t="s">
        <v>173</v>
      </c>
      <c r="AG29" s="1200" t="str">
        <f t="shared" si="1"/>
        <v/>
      </c>
    </row>
    <row r="30" spans="1:33" ht="36.75" customHeight="1">
      <c r="A30" s="1131">
        <f t="shared" si="2"/>
        <v>20</v>
      </c>
      <c r="B30" s="1136" t="str">
        <f>IF(基本情報入力シート!C73="","",基本情報入力シート!C73)</f>
        <v/>
      </c>
      <c r="C30" s="1141"/>
      <c r="D30" s="1141"/>
      <c r="E30" s="1141"/>
      <c r="F30" s="1141"/>
      <c r="G30" s="1141"/>
      <c r="H30" s="1141"/>
      <c r="I30" s="1141"/>
      <c r="J30" s="1141"/>
      <c r="K30" s="1148"/>
      <c r="L30" s="1131" t="str">
        <f>IF(基本情報入力シート!M73="","",基本情報入力シート!M73)</f>
        <v/>
      </c>
      <c r="M30" s="1131" t="str">
        <f>IF(基本情報入力シート!R73="","",基本情報入力シート!R73)</f>
        <v/>
      </c>
      <c r="N30" s="1131" t="str">
        <f>IF(基本情報入力シート!W73="","",基本情報入力シート!W73)</f>
        <v/>
      </c>
      <c r="O30" s="1131" t="str">
        <f>IF(基本情報入力シート!X73="","",基本情報入力シート!X73)</f>
        <v/>
      </c>
      <c r="P30" s="1164" t="str">
        <f>IF(基本情報入力シート!Y73="","",基本情報入力シート!Y73)</f>
        <v/>
      </c>
      <c r="Q30" s="983" t="str">
        <f>IF(基本情報入力シート!Z73="","",基本情報入力シート!Z73)</f>
        <v/>
      </c>
      <c r="R30" s="987" t="str">
        <f>IF(基本情報入力シート!AA73="","",基本情報入力シート!AA73)</f>
        <v/>
      </c>
      <c r="S30" s="1175"/>
      <c r="T30" s="1179" t="str">
        <f>IF(P30="","",VLOOKUP(P30,'【参考】数式用2'!$A$3:$C$26,3,FALSE))</f>
        <v/>
      </c>
      <c r="U30" s="1184" t="s">
        <v>171</v>
      </c>
      <c r="V30" s="1187"/>
      <c r="W30" s="1189" t="s">
        <v>31</v>
      </c>
      <c r="X30" s="1187"/>
      <c r="Y30" s="1184" t="s">
        <v>164</v>
      </c>
      <c r="Z30" s="1187"/>
      <c r="AA30" s="1184" t="s">
        <v>31</v>
      </c>
      <c r="AB30" s="1187"/>
      <c r="AC30" s="1184" t="s">
        <v>39</v>
      </c>
      <c r="AD30" s="279" t="s">
        <v>68</v>
      </c>
      <c r="AE30" s="1192" t="str">
        <f t="shared" si="0"/>
        <v/>
      </c>
      <c r="AF30" s="1195" t="s">
        <v>173</v>
      </c>
      <c r="AG30" s="1200" t="str">
        <f t="shared" si="1"/>
        <v/>
      </c>
    </row>
    <row r="31" spans="1:33" ht="36.75" customHeight="1">
      <c r="A31" s="1131">
        <f t="shared" si="2"/>
        <v>21</v>
      </c>
      <c r="B31" s="1136" t="str">
        <f>IF(基本情報入力シート!C74="","",基本情報入力シート!C74)</f>
        <v/>
      </c>
      <c r="C31" s="1141"/>
      <c r="D31" s="1141"/>
      <c r="E31" s="1141"/>
      <c r="F31" s="1141"/>
      <c r="G31" s="1141"/>
      <c r="H31" s="1141"/>
      <c r="I31" s="1141"/>
      <c r="J31" s="1141"/>
      <c r="K31" s="1148"/>
      <c r="L31" s="1131" t="str">
        <f>IF(基本情報入力シート!M74="","",基本情報入力シート!M74)</f>
        <v/>
      </c>
      <c r="M31" s="1131" t="str">
        <f>IF(基本情報入力シート!R74="","",基本情報入力シート!R74)</f>
        <v/>
      </c>
      <c r="N31" s="1131" t="str">
        <f>IF(基本情報入力シート!W74="","",基本情報入力シート!W74)</f>
        <v/>
      </c>
      <c r="O31" s="1131" t="str">
        <f>IF(基本情報入力シート!X74="","",基本情報入力シート!X74)</f>
        <v/>
      </c>
      <c r="P31" s="1164" t="str">
        <f>IF(基本情報入力シート!Y74="","",基本情報入力シート!Y74)</f>
        <v/>
      </c>
      <c r="Q31" s="983" t="str">
        <f>IF(基本情報入力シート!Z74="","",基本情報入力シート!Z74)</f>
        <v/>
      </c>
      <c r="R31" s="987" t="str">
        <f>IF(基本情報入力シート!AA74="","",基本情報入力シート!AA74)</f>
        <v/>
      </c>
      <c r="S31" s="1175"/>
      <c r="T31" s="1179" t="str">
        <f>IF(P31="","",VLOOKUP(P31,'【参考】数式用2'!$A$3:$C$26,3,FALSE))</f>
        <v/>
      </c>
      <c r="U31" s="1184" t="s">
        <v>171</v>
      </c>
      <c r="V31" s="1187"/>
      <c r="W31" s="1189" t="s">
        <v>31</v>
      </c>
      <c r="X31" s="1187"/>
      <c r="Y31" s="1184" t="s">
        <v>164</v>
      </c>
      <c r="Z31" s="1187"/>
      <c r="AA31" s="1184" t="s">
        <v>31</v>
      </c>
      <c r="AB31" s="1187"/>
      <c r="AC31" s="1184" t="s">
        <v>39</v>
      </c>
      <c r="AD31" s="279" t="s">
        <v>68</v>
      </c>
      <c r="AE31" s="1192" t="str">
        <f t="shared" si="0"/>
        <v/>
      </c>
      <c r="AF31" s="1195" t="s">
        <v>173</v>
      </c>
      <c r="AG31" s="1200" t="str">
        <f t="shared" si="1"/>
        <v/>
      </c>
    </row>
    <row r="32" spans="1:33" ht="36.75" customHeight="1">
      <c r="A32" s="1131">
        <f t="shared" si="2"/>
        <v>22</v>
      </c>
      <c r="B32" s="1136" t="str">
        <f>IF(基本情報入力シート!C75="","",基本情報入力シート!C75)</f>
        <v/>
      </c>
      <c r="C32" s="1141"/>
      <c r="D32" s="1141"/>
      <c r="E32" s="1141"/>
      <c r="F32" s="1141"/>
      <c r="G32" s="1141"/>
      <c r="H32" s="1141"/>
      <c r="I32" s="1141"/>
      <c r="J32" s="1141"/>
      <c r="K32" s="1148"/>
      <c r="L32" s="1131" t="str">
        <f>IF(基本情報入力シート!M75="","",基本情報入力シート!M75)</f>
        <v/>
      </c>
      <c r="M32" s="1131" t="str">
        <f>IF(基本情報入力シート!R75="","",基本情報入力シート!R75)</f>
        <v/>
      </c>
      <c r="N32" s="1131" t="str">
        <f>IF(基本情報入力シート!W75="","",基本情報入力シート!W75)</f>
        <v/>
      </c>
      <c r="O32" s="1131" t="str">
        <f>IF(基本情報入力シート!X75="","",基本情報入力シート!X75)</f>
        <v/>
      </c>
      <c r="P32" s="1164" t="str">
        <f>IF(基本情報入力シート!Y75="","",基本情報入力シート!Y75)</f>
        <v/>
      </c>
      <c r="Q32" s="983" t="str">
        <f>IF(基本情報入力シート!Z75="","",基本情報入力シート!Z75)</f>
        <v/>
      </c>
      <c r="R32" s="987" t="str">
        <f>IF(基本情報入力シート!AA75="","",基本情報入力シート!AA75)</f>
        <v/>
      </c>
      <c r="S32" s="1175"/>
      <c r="T32" s="1179" t="str">
        <f>IF(P32="","",VLOOKUP(P32,'【参考】数式用2'!$A$3:$C$26,3,FALSE))</f>
        <v/>
      </c>
      <c r="U32" s="1184" t="s">
        <v>171</v>
      </c>
      <c r="V32" s="1187"/>
      <c r="W32" s="1189" t="s">
        <v>31</v>
      </c>
      <c r="X32" s="1187"/>
      <c r="Y32" s="1184" t="s">
        <v>164</v>
      </c>
      <c r="Z32" s="1187"/>
      <c r="AA32" s="1184" t="s">
        <v>31</v>
      </c>
      <c r="AB32" s="1187"/>
      <c r="AC32" s="1184" t="s">
        <v>39</v>
      </c>
      <c r="AD32" s="279" t="s">
        <v>68</v>
      </c>
      <c r="AE32" s="1192" t="str">
        <f t="shared" si="0"/>
        <v/>
      </c>
      <c r="AF32" s="1195" t="s">
        <v>173</v>
      </c>
      <c r="AG32" s="1200" t="str">
        <f t="shared" si="1"/>
        <v/>
      </c>
    </row>
    <row r="33" spans="1:33" ht="36.75" customHeight="1">
      <c r="A33" s="1131">
        <f t="shared" si="2"/>
        <v>23</v>
      </c>
      <c r="B33" s="1136" t="str">
        <f>IF(基本情報入力シート!C76="","",基本情報入力シート!C76)</f>
        <v/>
      </c>
      <c r="C33" s="1141"/>
      <c r="D33" s="1141"/>
      <c r="E33" s="1141"/>
      <c r="F33" s="1141"/>
      <c r="G33" s="1141"/>
      <c r="H33" s="1141"/>
      <c r="I33" s="1141"/>
      <c r="J33" s="1141"/>
      <c r="K33" s="1148"/>
      <c r="L33" s="1131" t="str">
        <f>IF(基本情報入力シート!M76="","",基本情報入力シート!M76)</f>
        <v/>
      </c>
      <c r="M33" s="1131" t="str">
        <f>IF(基本情報入力シート!R76="","",基本情報入力シート!R76)</f>
        <v/>
      </c>
      <c r="N33" s="1131" t="str">
        <f>IF(基本情報入力シート!W76="","",基本情報入力シート!W76)</f>
        <v/>
      </c>
      <c r="O33" s="1131" t="str">
        <f>IF(基本情報入力シート!X76="","",基本情報入力シート!X76)</f>
        <v/>
      </c>
      <c r="P33" s="1164" t="str">
        <f>IF(基本情報入力シート!Y76="","",基本情報入力シート!Y76)</f>
        <v/>
      </c>
      <c r="Q33" s="983" t="str">
        <f>IF(基本情報入力シート!Z76="","",基本情報入力シート!Z76)</f>
        <v/>
      </c>
      <c r="R33" s="987" t="str">
        <f>IF(基本情報入力シート!AA76="","",基本情報入力シート!AA76)</f>
        <v/>
      </c>
      <c r="S33" s="1175"/>
      <c r="T33" s="1179" t="str">
        <f>IF(P33="","",VLOOKUP(P33,'【参考】数式用2'!$A$3:$C$26,3,FALSE))</f>
        <v/>
      </c>
      <c r="U33" s="1184" t="s">
        <v>171</v>
      </c>
      <c r="V33" s="1187"/>
      <c r="W33" s="1189" t="s">
        <v>31</v>
      </c>
      <c r="X33" s="1187"/>
      <c r="Y33" s="1184" t="s">
        <v>164</v>
      </c>
      <c r="Z33" s="1187"/>
      <c r="AA33" s="1184" t="s">
        <v>31</v>
      </c>
      <c r="AB33" s="1187"/>
      <c r="AC33" s="1184" t="s">
        <v>39</v>
      </c>
      <c r="AD33" s="279" t="s">
        <v>68</v>
      </c>
      <c r="AE33" s="1192" t="str">
        <f t="shared" si="0"/>
        <v/>
      </c>
      <c r="AF33" s="1195" t="s">
        <v>173</v>
      </c>
      <c r="AG33" s="1200" t="str">
        <f t="shared" si="1"/>
        <v/>
      </c>
    </row>
    <row r="34" spans="1:33" ht="36.75" customHeight="1">
      <c r="A34" s="1131">
        <f t="shared" si="2"/>
        <v>24</v>
      </c>
      <c r="B34" s="1136" t="str">
        <f>IF(基本情報入力シート!C77="","",基本情報入力シート!C77)</f>
        <v/>
      </c>
      <c r="C34" s="1141"/>
      <c r="D34" s="1141"/>
      <c r="E34" s="1141"/>
      <c r="F34" s="1141"/>
      <c r="G34" s="1141"/>
      <c r="H34" s="1141"/>
      <c r="I34" s="1141"/>
      <c r="J34" s="1141"/>
      <c r="K34" s="1148"/>
      <c r="L34" s="1131" t="str">
        <f>IF(基本情報入力シート!M77="","",基本情報入力シート!M77)</f>
        <v/>
      </c>
      <c r="M34" s="1131" t="str">
        <f>IF(基本情報入力シート!R77="","",基本情報入力シート!R77)</f>
        <v/>
      </c>
      <c r="N34" s="1131" t="str">
        <f>IF(基本情報入力シート!W77="","",基本情報入力シート!W77)</f>
        <v/>
      </c>
      <c r="O34" s="1131" t="str">
        <f>IF(基本情報入力シート!X77="","",基本情報入力シート!X77)</f>
        <v/>
      </c>
      <c r="P34" s="1164" t="str">
        <f>IF(基本情報入力シート!Y77="","",基本情報入力シート!Y77)</f>
        <v/>
      </c>
      <c r="Q34" s="983" t="str">
        <f>IF(基本情報入力シート!Z77="","",基本情報入力シート!Z77)</f>
        <v/>
      </c>
      <c r="R34" s="987" t="str">
        <f>IF(基本情報入力シート!AA77="","",基本情報入力シート!AA77)</f>
        <v/>
      </c>
      <c r="S34" s="1175"/>
      <c r="T34" s="1179" t="str">
        <f>IF(P34="","",VLOOKUP(P34,'【参考】数式用2'!$A$3:$C$26,3,FALSE))</f>
        <v/>
      </c>
      <c r="U34" s="1184" t="s">
        <v>171</v>
      </c>
      <c r="V34" s="1187"/>
      <c r="W34" s="1189" t="s">
        <v>31</v>
      </c>
      <c r="X34" s="1187"/>
      <c r="Y34" s="1184" t="s">
        <v>164</v>
      </c>
      <c r="Z34" s="1187"/>
      <c r="AA34" s="1184" t="s">
        <v>31</v>
      </c>
      <c r="AB34" s="1187"/>
      <c r="AC34" s="1184" t="s">
        <v>39</v>
      </c>
      <c r="AD34" s="279" t="s">
        <v>68</v>
      </c>
      <c r="AE34" s="1192" t="str">
        <f t="shared" si="0"/>
        <v/>
      </c>
      <c r="AF34" s="1195" t="s">
        <v>173</v>
      </c>
      <c r="AG34" s="1200" t="str">
        <f t="shared" si="1"/>
        <v/>
      </c>
    </row>
    <row r="35" spans="1:33" ht="36.75" customHeight="1">
      <c r="A35" s="1131">
        <f t="shared" si="2"/>
        <v>25</v>
      </c>
      <c r="B35" s="1136" t="str">
        <f>IF(基本情報入力シート!C78="","",基本情報入力シート!C78)</f>
        <v/>
      </c>
      <c r="C35" s="1141"/>
      <c r="D35" s="1141"/>
      <c r="E35" s="1141"/>
      <c r="F35" s="1141"/>
      <c r="G35" s="1141"/>
      <c r="H35" s="1141"/>
      <c r="I35" s="1141"/>
      <c r="J35" s="1141"/>
      <c r="K35" s="1148"/>
      <c r="L35" s="1131" t="str">
        <f>IF(基本情報入力シート!M78="","",基本情報入力シート!M78)</f>
        <v/>
      </c>
      <c r="M35" s="1131" t="str">
        <f>IF(基本情報入力シート!R78="","",基本情報入力シート!R78)</f>
        <v/>
      </c>
      <c r="N35" s="1131" t="str">
        <f>IF(基本情報入力シート!W78="","",基本情報入力シート!W78)</f>
        <v/>
      </c>
      <c r="O35" s="1131" t="str">
        <f>IF(基本情報入力シート!X78="","",基本情報入力シート!X78)</f>
        <v/>
      </c>
      <c r="P35" s="1164" t="str">
        <f>IF(基本情報入力シート!Y78="","",基本情報入力シート!Y78)</f>
        <v/>
      </c>
      <c r="Q35" s="983" t="str">
        <f>IF(基本情報入力シート!Z78="","",基本情報入力シート!Z78)</f>
        <v/>
      </c>
      <c r="R35" s="987" t="str">
        <f>IF(基本情報入力シート!AA78="","",基本情報入力シート!AA78)</f>
        <v/>
      </c>
      <c r="S35" s="1175"/>
      <c r="T35" s="1179" t="str">
        <f>IF(P35="","",VLOOKUP(P35,'【参考】数式用2'!$A$3:$C$26,3,FALSE))</f>
        <v/>
      </c>
      <c r="U35" s="1184" t="s">
        <v>171</v>
      </c>
      <c r="V35" s="1187"/>
      <c r="W35" s="1189" t="s">
        <v>31</v>
      </c>
      <c r="X35" s="1187"/>
      <c r="Y35" s="1184" t="s">
        <v>164</v>
      </c>
      <c r="Z35" s="1187"/>
      <c r="AA35" s="1184" t="s">
        <v>31</v>
      </c>
      <c r="AB35" s="1187"/>
      <c r="AC35" s="1184" t="s">
        <v>39</v>
      </c>
      <c r="AD35" s="279" t="s">
        <v>68</v>
      </c>
      <c r="AE35" s="1192" t="str">
        <f t="shared" si="0"/>
        <v/>
      </c>
      <c r="AF35" s="1195" t="s">
        <v>173</v>
      </c>
      <c r="AG35" s="1200" t="str">
        <f t="shared" si="1"/>
        <v/>
      </c>
    </row>
    <row r="36" spans="1:33" ht="36.75" customHeight="1">
      <c r="A36" s="1131">
        <f t="shared" si="2"/>
        <v>26</v>
      </c>
      <c r="B36" s="1136" t="str">
        <f>IF(基本情報入力シート!C79="","",基本情報入力シート!C79)</f>
        <v/>
      </c>
      <c r="C36" s="1141"/>
      <c r="D36" s="1141"/>
      <c r="E36" s="1141"/>
      <c r="F36" s="1141"/>
      <c r="G36" s="1141"/>
      <c r="H36" s="1141"/>
      <c r="I36" s="1141"/>
      <c r="J36" s="1141"/>
      <c r="K36" s="1148"/>
      <c r="L36" s="1131" t="str">
        <f>IF(基本情報入力シート!M79="","",基本情報入力シート!M79)</f>
        <v/>
      </c>
      <c r="M36" s="1131" t="str">
        <f>IF(基本情報入力シート!R79="","",基本情報入力シート!R79)</f>
        <v/>
      </c>
      <c r="N36" s="1131" t="str">
        <f>IF(基本情報入力シート!W79="","",基本情報入力シート!W79)</f>
        <v/>
      </c>
      <c r="O36" s="1131" t="str">
        <f>IF(基本情報入力シート!X79="","",基本情報入力シート!X79)</f>
        <v/>
      </c>
      <c r="P36" s="1164" t="str">
        <f>IF(基本情報入力シート!Y79="","",基本情報入力シート!Y79)</f>
        <v/>
      </c>
      <c r="Q36" s="983" t="str">
        <f>IF(基本情報入力シート!Z79="","",基本情報入力シート!Z79)</f>
        <v/>
      </c>
      <c r="R36" s="987" t="str">
        <f>IF(基本情報入力シート!AA79="","",基本情報入力シート!AA79)</f>
        <v/>
      </c>
      <c r="S36" s="1175"/>
      <c r="T36" s="1179" t="str">
        <f>IF(P36="","",VLOOKUP(P36,'【参考】数式用2'!$A$3:$C$26,3,FALSE))</f>
        <v/>
      </c>
      <c r="U36" s="1184" t="s">
        <v>171</v>
      </c>
      <c r="V36" s="1187"/>
      <c r="W36" s="1189" t="s">
        <v>31</v>
      </c>
      <c r="X36" s="1187"/>
      <c r="Y36" s="1184" t="s">
        <v>164</v>
      </c>
      <c r="Z36" s="1187"/>
      <c r="AA36" s="1184" t="s">
        <v>31</v>
      </c>
      <c r="AB36" s="1187"/>
      <c r="AC36" s="1184" t="s">
        <v>39</v>
      </c>
      <c r="AD36" s="279" t="s">
        <v>68</v>
      </c>
      <c r="AE36" s="1192" t="str">
        <f t="shared" si="0"/>
        <v/>
      </c>
      <c r="AF36" s="1195" t="s">
        <v>173</v>
      </c>
      <c r="AG36" s="1200" t="str">
        <f t="shared" si="1"/>
        <v/>
      </c>
    </row>
    <row r="37" spans="1:33" ht="36.75" customHeight="1">
      <c r="A37" s="1131">
        <f t="shared" si="2"/>
        <v>27</v>
      </c>
      <c r="B37" s="1136" t="str">
        <f>IF(基本情報入力シート!C80="","",基本情報入力シート!C80)</f>
        <v/>
      </c>
      <c r="C37" s="1141"/>
      <c r="D37" s="1141"/>
      <c r="E37" s="1141"/>
      <c r="F37" s="1141"/>
      <c r="G37" s="1141"/>
      <c r="H37" s="1141"/>
      <c r="I37" s="1141"/>
      <c r="J37" s="1141"/>
      <c r="K37" s="1148"/>
      <c r="L37" s="1131" t="str">
        <f>IF(基本情報入力シート!M80="","",基本情報入力シート!M80)</f>
        <v/>
      </c>
      <c r="M37" s="1131" t="str">
        <f>IF(基本情報入力シート!R80="","",基本情報入力シート!R80)</f>
        <v/>
      </c>
      <c r="N37" s="1131" t="str">
        <f>IF(基本情報入力シート!W80="","",基本情報入力シート!W80)</f>
        <v/>
      </c>
      <c r="O37" s="1131" t="str">
        <f>IF(基本情報入力シート!X80="","",基本情報入力シート!X80)</f>
        <v/>
      </c>
      <c r="P37" s="1164" t="str">
        <f>IF(基本情報入力シート!Y80="","",基本情報入力シート!Y80)</f>
        <v/>
      </c>
      <c r="Q37" s="983" t="str">
        <f>IF(基本情報入力シート!Z80="","",基本情報入力シート!Z80)</f>
        <v/>
      </c>
      <c r="R37" s="987" t="str">
        <f>IF(基本情報入力シート!AA80="","",基本情報入力シート!AA80)</f>
        <v/>
      </c>
      <c r="S37" s="1175"/>
      <c r="T37" s="1179" t="str">
        <f>IF(P37="","",VLOOKUP(P37,'【参考】数式用2'!$A$3:$C$26,3,FALSE))</f>
        <v/>
      </c>
      <c r="U37" s="1184" t="s">
        <v>171</v>
      </c>
      <c r="V37" s="1187"/>
      <c r="W37" s="1189" t="s">
        <v>31</v>
      </c>
      <c r="X37" s="1187"/>
      <c r="Y37" s="1184" t="s">
        <v>164</v>
      </c>
      <c r="Z37" s="1187"/>
      <c r="AA37" s="1184" t="s">
        <v>31</v>
      </c>
      <c r="AB37" s="1187"/>
      <c r="AC37" s="1184" t="s">
        <v>39</v>
      </c>
      <c r="AD37" s="279" t="s">
        <v>68</v>
      </c>
      <c r="AE37" s="1192" t="str">
        <f t="shared" si="0"/>
        <v/>
      </c>
      <c r="AF37" s="1195" t="s">
        <v>173</v>
      </c>
      <c r="AG37" s="1200" t="str">
        <f t="shared" si="1"/>
        <v/>
      </c>
    </row>
    <row r="38" spans="1:33" ht="36.75" customHeight="1">
      <c r="A38" s="1131">
        <f t="shared" si="2"/>
        <v>28</v>
      </c>
      <c r="B38" s="1136" t="str">
        <f>IF(基本情報入力シート!C81="","",基本情報入力シート!C81)</f>
        <v/>
      </c>
      <c r="C38" s="1141"/>
      <c r="D38" s="1141"/>
      <c r="E38" s="1141"/>
      <c r="F38" s="1141"/>
      <c r="G38" s="1141"/>
      <c r="H38" s="1141"/>
      <c r="I38" s="1141"/>
      <c r="J38" s="1141"/>
      <c r="K38" s="1148"/>
      <c r="L38" s="1131" t="str">
        <f>IF(基本情報入力シート!M81="","",基本情報入力シート!M81)</f>
        <v/>
      </c>
      <c r="M38" s="1131" t="str">
        <f>IF(基本情報入力シート!R81="","",基本情報入力シート!R81)</f>
        <v/>
      </c>
      <c r="N38" s="1131" t="str">
        <f>IF(基本情報入力シート!W81="","",基本情報入力シート!W81)</f>
        <v/>
      </c>
      <c r="O38" s="1131" t="str">
        <f>IF(基本情報入力シート!X81="","",基本情報入力シート!X81)</f>
        <v/>
      </c>
      <c r="P38" s="1164" t="str">
        <f>IF(基本情報入力シート!Y81="","",基本情報入力シート!Y81)</f>
        <v/>
      </c>
      <c r="Q38" s="983" t="str">
        <f>IF(基本情報入力シート!Z81="","",基本情報入力シート!Z81)</f>
        <v/>
      </c>
      <c r="R38" s="987" t="str">
        <f>IF(基本情報入力シート!AA81="","",基本情報入力シート!AA81)</f>
        <v/>
      </c>
      <c r="S38" s="1175"/>
      <c r="T38" s="1179" t="str">
        <f>IF(P38="","",VLOOKUP(P38,'【参考】数式用2'!$A$3:$C$26,3,FALSE))</f>
        <v/>
      </c>
      <c r="U38" s="1184" t="s">
        <v>171</v>
      </c>
      <c r="V38" s="1187"/>
      <c r="W38" s="1189" t="s">
        <v>31</v>
      </c>
      <c r="X38" s="1187"/>
      <c r="Y38" s="1184" t="s">
        <v>164</v>
      </c>
      <c r="Z38" s="1187"/>
      <c r="AA38" s="1184" t="s">
        <v>31</v>
      </c>
      <c r="AB38" s="1187"/>
      <c r="AC38" s="1184" t="s">
        <v>39</v>
      </c>
      <c r="AD38" s="279" t="s">
        <v>68</v>
      </c>
      <c r="AE38" s="1192" t="str">
        <f t="shared" si="0"/>
        <v/>
      </c>
      <c r="AF38" s="1195" t="s">
        <v>173</v>
      </c>
      <c r="AG38" s="1200" t="str">
        <f t="shared" si="1"/>
        <v/>
      </c>
    </row>
    <row r="39" spans="1:33" ht="36.75" customHeight="1">
      <c r="A39" s="1131">
        <f t="shared" si="2"/>
        <v>29</v>
      </c>
      <c r="B39" s="1136" t="str">
        <f>IF(基本情報入力シート!C82="","",基本情報入力シート!C82)</f>
        <v/>
      </c>
      <c r="C39" s="1141"/>
      <c r="D39" s="1141"/>
      <c r="E39" s="1141"/>
      <c r="F39" s="1141"/>
      <c r="G39" s="1141"/>
      <c r="H39" s="1141"/>
      <c r="I39" s="1141"/>
      <c r="J39" s="1141"/>
      <c r="K39" s="1148"/>
      <c r="L39" s="1131" t="str">
        <f>IF(基本情報入力シート!M82="","",基本情報入力シート!M82)</f>
        <v/>
      </c>
      <c r="M39" s="1131" t="str">
        <f>IF(基本情報入力シート!R82="","",基本情報入力シート!R82)</f>
        <v/>
      </c>
      <c r="N39" s="1131" t="str">
        <f>IF(基本情報入力シート!W82="","",基本情報入力シート!W82)</f>
        <v/>
      </c>
      <c r="O39" s="1131" t="str">
        <f>IF(基本情報入力シート!X82="","",基本情報入力シート!X82)</f>
        <v/>
      </c>
      <c r="P39" s="1164" t="str">
        <f>IF(基本情報入力シート!Y82="","",基本情報入力シート!Y82)</f>
        <v/>
      </c>
      <c r="Q39" s="983" t="str">
        <f>IF(基本情報入力シート!Z82="","",基本情報入力シート!Z82)</f>
        <v/>
      </c>
      <c r="R39" s="987" t="str">
        <f>IF(基本情報入力シート!AA82="","",基本情報入力シート!AA82)</f>
        <v/>
      </c>
      <c r="S39" s="1175"/>
      <c r="T39" s="1179" t="str">
        <f>IF(P39="","",VLOOKUP(P39,'【参考】数式用2'!$A$3:$C$26,3,FALSE))</f>
        <v/>
      </c>
      <c r="U39" s="1184" t="s">
        <v>171</v>
      </c>
      <c r="V39" s="1187"/>
      <c r="W39" s="1189" t="s">
        <v>31</v>
      </c>
      <c r="X39" s="1187"/>
      <c r="Y39" s="1184" t="s">
        <v>164</v>
      </c>
      <c r="Z39" s="1187"/>
      <c r="AA39" s="1184" t="s">
        <v>31</v>
      </c>
      <c r="AB39" s="1187"/>
      <c r="AC39" s="1184" t="s">
        <v>39</v>
      </c>
      <c r="AD39" s="279" t="s">
        <v>68</v>
      </c>
      <c r="AE39" s="1192" t="str">
        <f t="shared" si="0"/>
        <v/>
      </c>
      <c r="AF39" s="1195" t="s">
        <v>173</v>
      </c>
      <c r="AG39" s="1200" t="str">
        <f t="shared" si="1"/>
        <v/>
      </c>
    </row>
    <row r="40" spans="1:33" ht="36.75" customHeight="1">
      <c r="A40" s="1131">
        <f t="shared" si="2"/>
        <v>30</v>
      </c>
      <c r="B40" s="1136" t="str">
        <f>IF(基本情報入力シート!C83="","",基本情報入力シート!C83)</f>
        <v/>
      </c>
      <c r="C40" s="1141"/>
      <c r="D40" s="1141"/>
      <c r="E40" s="1141"/>
      <c r="F40" s="1141"/>
      <c r="G40" s="1141"/>
      <c r="H40" s="1141"/>
      <c r="I40" s="1141"/>
      <c r="J40" s="1141"/>
      <c r="K40" s="1148"/>
      <c r="L40" s="1131" t="str">
        <f>IF(基本情報入力シート!M83="","",基本情報入力シート!M83)</f>
        <v/>
      </c>
      <c r="M40" s="1131" t="str">
        <f>IF(基本情報入力シート!R83="","",基本情報入力シート!R83)</f>
        <v/>
      </c>
      <c r="N40" s="1131" t="str">
        <f>IF(基本情報入力シート!W83="","",基本情報入力シート!W83)</f>
        <v/>
      </c>
      <c r="O40" s="1131" t="str">
        <f>IF(基本情報入力シート!X83="","",基本情報入力シート!X83)</f>
        <v/>
      </c>
      <c r="P40" s="1164" t="str">
        <f>IF(基本情報入力シート!Y83="","",基本情報入力シート!Y83)</f>
        <v/>
      </c>
      <c r="Q40" s="983" t="str">
        <f>IF(基本情報入力シート!Z83="","",基本情報入力シート!Z83)</f>
        <v/>
      </c>
      <c r="R40" s="987" t="str">
        <f>IF(基本情報入力シート!AA83="","",基本情報入力シート!AA83)</f>
        <v/>
      </c>
      <c r="S40" s="1175"/>
      <c r="T40" s="1179" t="str">
        <f>IF(P40="","",VLOOKUP(P40,'【参考】数式用2'!$A$3:$C$26,3,FALSE))</f>
        <v/>
      </c>
      <c r="U40" s="1184" t="s">
        <v>171</v>
      </c>
      <c r="V40" s="1187"/>
      <c r="W40" s="1189" t="s">
        <v>31</v>
      </c>
      <c r="X40" s="1187"/>
      <c r="Y40" s="1184" t="s">
        <v>164</v>
      </c>
      <c r="Z40" s="1187"/>
      <c r="AA40" s="1184" t="s">
        <v>31</v>
      </c>
      <c r="AB40" s="1187"/>
      <c r="AC40" s="1184" t="s">
        <v>39</v>
      </c>
      <c r="AD40" s="279" t="s">
        <v>68</v>
      </c>
      <c r="AE40" s="1192" t="str">
        <f t="shared" si="0"/>
        <v/>
      </c>
      <c r="AF40" s="1195" t="s">
        <v>173</v>
      </c>
      <c r="AG40" s="1200" t="str">
        <f t="shared" si="1"/>
        <v/>
      </c>
    </row>
    <row r="41" spans="1:33" ht="36.75" customHeight="1">
      <c r="A41" s="1131">
        <f t="shared" si="2"/>
        <v>31</v>
      </c>
      <c r="B41" s="1136" t="str">
        <f>IF(基本情報入力シート!C84="","",基本情報入力シート!C84)</f>
        <v/>
      </c>
      <c r="C41" s="1141"/>
      <c r="D41" s="1141"/>
      <c r="E41" s="1141"/>
      <c r="F41" s="1141"/>
      <c r="G41" s="1141"/>
      <c r="H41" s="1141"/>
      <c r="I41" s="1141"/>
      <c r="J41" s="1141"/>
      <c r="K41" s="1148"/>
      <c r="L41" s="1131" t="str">
        <f>IF(基本情報入力シート!M84="","",基本情報入力シート!M84)</f>
        <v/>
      </c>
      <c r="M41" s="1131" t="str">
        <f>IF(基本情報入力シート!R84="","",基本情報入力シート!R84)</f>
        <v/>
      </c>
      <c r="N41" s="1131" t="str">
        <f>IF(基本情報入力シート!W84="","",基本情報入力シート!W84)</f>
        <v/>
      </c>
      <c r="O41" s="1131" t="str">
        <f>IF(基本情報入力シート!X84="","",基本情報入力シート!X84)</f>
        <v/>
      </c>
      <c r="P41" s="1164" t="str">
        <f>IF(基本情報入力シート!Y84="","",基本情報入力シート!Y84)</f>
        <v/>
      </c>
      <c r="Q41" s="983" t="str">
        <f>IF(基本情報入力シート!Z84="","",基本情報入力シート!Z84)</f>
        <v/>
      </c>
      <c r="R41" s="987" t="str">
        <f>IF(基本情報入力シート!AA84="","",基本情報入力シート!AA84)</f>
        <v/>
      </c>
      <c r="S41" s="1175"/>
      <c r="T41" s="1179" t="str">
        <f>IF(P41="","",VLOOKUP(P41,'【参考】数式用2'!$A$3:$C$26,3,FALSE))</f>
        <v/>
      </c>
      <c r="U41" s="1184" t="s">
        <v>171</v>
      </c>
      <c r="V41" s="1187"/>
      <c r="W41" s="1189" t="s">
        <v>31</v>
      </c>
      <c r="X41" s="1187"/>
      <c r="Y41" s="1184" t="s">
        <v>164</v>
      </c>
      <c r="Z41" s="1187"/>
      <c r="AA41" s="1184" t="s">
        <v>31</v>
      </c>
      <c r="AB41" s="1187"/>
      <c r="AC41" s="1184" t="s">
        <v>39</v>
      </c>
      <c r="AD41" s="279" t="s">
        <v>68</v>
      </c>
      <c r="AE41" s="1192" t="str">
        <f t="shared" si="0"/>
        <v/>
      </c>
      <c r="AF41" s="1195" t="s">
        <v>173</v>
      </c>
      <c r="AG41" s="1200" t="str">
        <f t="shared" si="1"/>
        <v/>
      </c>
    </row>
    <row r="42" spans="1:33" ht="36.75" customHeight="1">
      <c r="A42" s="1131">
        <f t="shared" si="2"/>
        <v>32</v>
      </c>
      <c r="B42" s="1136" t="str">
        <f>IF(基本情報入力シート!C85="","",基本情報入力シート!C85)</f>
        <v/>
      </c>
      <c r="C42" s="1141"/>
      <c r="D42" s="1141"/>
      <c r="E42" s="1141"/>
      <c r="F42" s="1141"/>
      <c r="G42" s="1141"/>
      <c r="H42" s="1141"/>
      <c r="I42" s="1141"/>
      <c r="J42" s="1141"/>
      <c r="K42" s="1148"/>
      <c r="L42" s="1131" t="str">
        <f>IF(基本情報入力シート!M85="","",基本情報入力シート!M85)</f>
        <v/>
      </c>
      <c r="M42" s="1131" t="str">
        <f>IF(基本情報入力シート!R85="","",基本情報入力シート!R85)</f>
        <v/>
      </c>
      <c r="N42" s="1131" t="str">
        <f>IF(基本情報入力シート!W85="","",基本情報入力シート!W85)</f>
        <v/>
      </c>
      <c r="O42" s="1131" t="str">
        <f>IF(基本情報入力シート!X85="","",基本情報入力シート!X85)</f>
        <v/>
      </c>
      <c r="P42" s="1164" t="str">
        <f>IF(基本情報入力シート!Y85="","",基本情報入力シート!Y85)</f>
        <v/>
      </c>
      <c r="Q42" s="983" t="str">
        <f>IF(基本情報入力シート!Z85="","",基本情報入力シート!Z85)</f>
        <v/>
      </c>
      <c r="R42" s="987" t="str">
        <f>IF(基本情報入力シート!AA85="","",基本情報入力シート!AA85)</f>
        <v/>
      </c>
      <c r="S42" s="1175"/>
      <c r="T42" s="1179" t="str">
        <f>IF(P42="","",VLOOKUP(P42,'【参考】数式用2'!$A$3:$C$26,3,FALSE))</f>
        <v/>
      </c>
      <c r="U42" s="1184" t="s">
        <v>171</v>
      </c>
      <c r="V42" s="1187"/>
      <c r="W42" s="1189" t="s">
        <v>31</v>
      </c>
      <c r="X42" s="1187"/>
      <c r="Y42" s="1184" t="s">
        <v>164</v>
      </c>
      <c r="Z42" s="1187"/>
      <c r="AA42" s="1184" t="s">
        <v>31</v>
      </c>
      <c r="AB42" s="1187"/>
      <c r="AC42" s="1184" t="s">
        <v>39</v>
      </c>
      <c r="AD42" s="279" t="s">
        <v>68</v>
      </c>
      <c r="AE42" s="1192" t="str">
        <f t="shared" si="0"/>
        <v/>
      </c>
      <c r="AF42" s="1195" t="s">
        <v>173</v>
      </c>
      <c r="AG42" s="1200" t="str">
        <f t="shared" si="1"/>
        <v/>
      </c>
    </row>
    <row r="43" spans="1:33" ht="36.75" customHeight="1">
      <c r="A43" s="1131">
        <f t="shared" si="2"/>
        <v>33</v>
      </c>
      <c r="B43" s="1136" t="str">
        <f>IF(基本情報入力シート!C86="","",基本情報入力シート!C86)</f>
        <v/>
      </c>
      <c r="C43" s="1141"/>
      <c r="D43" s="1141"/>
      <c r="E43" s="1141"/>
      <c r="F43" s="1141"/>
      <c r="G43" s="1141"/>
      <c r="H43" s="1141"/>
      <c r="I43" s="1141"/>
      <c r="J43" s="1141"/>
      <c r="K43" s="1148"/>
      <c r="L43" s="1131" t="str">
        <f>IF(基本情報入力シート!M86="","",基本情報入力シート!M86)</f>
        <v/>
      </c>
      <c r="M43" s="1131" t="str">
        <f>IF(基本情報入力シート!R86="","",基本情報入力シート!R86)</f>
        <v/>
      </c>
      <c r="N43" s="1131" t="str">
        <f>IF(基本情報入力シート!W86="","",基本情報入力シート!W86)</f>
        <v/>
      </c>
      <c r="O43" s="1131" t="str">
        <f>IF(基本情報入力シート!X86="","",基本情報入力シート!X86)</f>
        <v/>
      </c>
      <c r="P43" s="1164" t="str">
        <f>IF(基本情報入力シート!Y86="","",基本情報入力シート!Y86)</f>
        <v/>
      </c>
      <c r="Q43" s="983" t="str">
        <f>IF(基本情報入力シート!Z86="","",基本情報入力シート!Z86)</f>
        <v/>
      </c>
      <c r="R43" s="987" t="str">
        <f>IF(基本情報入力シート!AA86="","",基本情報入力シート!AA86)</f>
        <v/>
      </c>
      <c r="S43" s="1175"/>
      <c r="T43" s="1179" t="str">
        <f>IF(P43="","",VLOOKUP(P43,'【参考】数式用2'!$A$3:$C$26,3,FALSE))</f>
        <v/>
      </c>
      <c r="U43" s="1184" t="s">
        <v>171</v>
      </c>
      <c r="V43" s="1187"/>
      <c r="W43" s="1189" t="s">
        <v>31</v>
      </c>
      <c r="X43" s="1187"/>
      <c r="Y43" s="1184" t="s">
        <v>164</v>
      </c>
      <c r="Z43" s="1187"/>
      <c r="AA43" s="1184" t="s">
        <v>31</v>
      </c>
      <c r="AB43" s="1187"/>
      <c r="AC43" s="1184" t="s">
        <v>39</v>
      </c>
      <c r="AD43" s="279" t="s">
        <v>68</v>
      </c>
      <c r="AE43" s="1192" t="str">
        <f t="shared" si="0"/>
        <v/>
      </c>
      <c r="AF43" s="1195" t="s">
        <v>173</v>
      </c>
      <c r="AG43" s="1200" t="str">
        <f t="shared" si="1"/>
        <v/>
      </c>
    </row>
    <row r="44" spans="1:33" ht="36.75" customHeight="1">
      <c r="A44" s="1131">
        <f t="shared" si="2"/>
        <v>34</v>
      </c>
      <c r="B44" s="1136" t="str">
        <f>IF(基本情報入力シート!C87="","",基本情報入力シート!C87)</f>
        <v/>
      </c>
      <c r="C44" s="1141"/>
      <c r="D44" s="1141"/>
      <c r="E44" s="1141"/>
      <c r="F44" s="1141"/>
      <c r="G44" s="1141"/>
      <c r="H44" s="1141"/>
      <c r="I44" s="1141"/>
      <c r="J44" s="1141"/>
      <c r="K44" s="1148"/>
      <c r="L44" s="1131" t="str">
        <f>IF(基本情報入力シート!M87="","",基本情報入力シート!M87)</f>
        <v/>
      </c>
      <c r="M44" s="1131" t="str">
        <f>IF(基本情報入力シート!R87="","",基本情報入力シート!R87)</f>
        <v/>
      </c>
      <c r="N44" s="1131" t="str">
        <f>IF(基本情報入力シート!W87="","",基本情報入力シート!W87)</f>
        <v/>
      </c>
      <c r="O44" s="1131" t="str">
        <f>IF(基本情報入力シート!X87="","",基本情報入力シート!X87)</f>
        <v/>
      </c>
      <c r="P44" s="1164" t="str">
        <f>IF(基本情報入力シート!Y87="","",基本情報入力シート!Y87)</f>
        <v/>
      </c>
      <c r="Q44" s="983" t="str">
        <f>IF(基本情報入力シート!Z87="","",基本情報入力シート!Z87)</f>
        <v/>
      </c>
      <c r="R44" s="987" t="str">
        <f>IF(基本情報入力シート!AA87="","",基本情報入力シート!AA87)</f>
        <v/>
      </c>
      <c r="S44" s="1175"/>
      <c r="T44" s="1179" t="str">
        <f>IF(P44="","",VLOOKUP(P44,'【参考】数式用2'!$A$3:$C$26,3,FALSE))</f>
        <v/>
      </c>
      <c r="U44" s="1184" t="s">
        <v>171</v>
      </c>
      <c r="V44" s="1187"/>
      <c r="W44" s="1189" t="s">
        <v>31</v>
      </c>
      <c r="X44" s="1187"/>
      <c r="Y44" s="1184" t="s">
        <v>164</v>
      </c>
      <c r="Z44" s="1187"/>
      <c r="AA44" s="1184" t="s">
        <v>31</v>
      </c>
      <c r="AB44" s="1187"/>
      <c r="AC44" s="1184" t="s">
        <v>39</v>
      </c>
      <c r="AD44" s="279" t="s">
        <v>68</v>
      </c>
      <c r="AE44" s="1192" t="str">
        <f t="shared" si="0"/>
        <v/>
      </c>
      <c r="AF44" s="1195" t="s">
        <v>173</v>
      </c>
      <c r="AG44" s="1200" t="str">
        <f t="shared" si="1"/>
        <v/>
      </c>
    </row>
    <row r="45" spans="1:33" ht="36.75" customHeight="1">
      <c r="A45" s="1131">
        <f t="shared" si="2"/>
        <v>35</v>
      </c>
      <c r="B45" s="1136" t="str">
        <f>IF(基本情報入力シート!C88="","",基本情報入力シート!C88)</f>
        <v/>
      </c>
      <c r="C45" s="1141"/>
      <c r="D45" s="1141"/>
      <c r="E45" s="1141"/>
      <c r="F45" s="1141"/>
      <c r="G45" s="1141"/>
      <c r="H45" s="1141"/>
      <c r="I45" s="1141"/>
      <c r="J45" s="1141"/>
      <c r="K45" s="1148"/>
      <c r="L45" s="1131" t="str">
        <f>IF(基本情報入力シート!M88="","",基本情報入力シート!M88)</f>
        <v/>
      </c>
      <c r="M45" s="1131" t="str">
        <f>IF(基本情報入力シート!R88="","",基本情報入力シート!R88)</f>
        <v/>
      </c>
      <c r="N45" s="1131" t="str">
        <f>IF(基本情報入力シート!W88="","",基本情報入力シート!W88)</f>
        <v/>
      </c>
      <c r="O45" s="1131" t="str">
        <f>IF(基本情報入力シート!X88="","",基本情報入力シート!X88)</f>
        <v/>
      </c>
      <c r="P45" s="1164" t="str">
        <f>IF(基本情報入力シート!Y88="","",基本情報入力シート!Y88)</f>
        <v/>
      </c>
      <c r="Q45" s="983" t="str">
        <f>IF(基本情報入力シート!Z88="","",基本情報入力シート!Z88)</f>
        <v/>
      </c>
      <c r="R45" s="987" t="str">
        <f>IF(基本情報入力シート!AA88="","",基本情報入力シート!AA88)</f>
        <v/>
      </c>
      <c r="S45" s="1175"/>
      <c r="T45" s="1179" t="str">
        <f>IF(P45="","",VLOOKUP(P45,'【参考】数式用2'!$A$3:$C$26,3,FALSE))</f>
        <v/>
      </c>
      <c r="U45" s="1184" t="s">
        <v>171</v>
      </c>
      <c r="V45" s="1187"/>
      <c r="W45" s="1189" t="s">
        <v>31</v>
      </c>
      <c r="X45" s="1187"/>
      <c r="Y45" s="1184" t="s">
        <v>164</v>
      </c>
      <c r="Z45" s="1187"/>
      <c r="AA45" s="1184" t="s">
        <v>31</v>
      </c>
      <c r="AB45" s="1187"/>
      <c r="AC45" s="1184" t="s">
        <v>39</v>
      </c>
      <c r="AD45" s="279" t="s">
        <v>68</v>
      </c>
      <c r="AE45" s="1192" t="str">
        <f t="shared" si="0"/>
        <v/>
      </c>
      <c r="AF45" s="1195" t="s">
        <v>173</v>
      </c>
      <c r="AG45" s="1200" t="str">
        <f t="shared" si="1"/>
        <v/>
      </c>
    </row>
    <row r="46" spans="1:33" ht="36.75" customHeight="1">
      <c r="A46" s="1131">
        <f t="shared" si="2"/>
        <v>36</v>
      </c>
      <c r="B46" s="1136" t="str">
        <f>IF(基本情報入力シート!C89="","",基本情報入力シート!C89)</f>
        <v/>
      </c>
      <c r="C46" s="1141"/>
      <c r="D46" s="1141"/>
      <c r="E46" s="1141"/>
      <c r="F46" s="1141"/>
      <c r="G46" s="1141"/>
      <c r="H46" s="1141"/>
      <c r="I46" s="1141"/>
      <c r="J46" s="1141"/>
      <c r="K46" s="1148"/>
      <c r="L46" s="1131" t="str">
        <f>IF(基本情報入力シート!M89="","",基本情報入力シート!M89)</f>
        <v/>
      </c>
      <c r="M46" s="1131" t="str">
        <f>IF(基本情報入力シート!R89="","",基本情報入力シート!R89)</f>
        <v/>
      </c>
      <c r="N46" s="1131" t="str">
        <f>IF(基本情報入力シート!W89="","",基本情報入力シート!W89)</f>
        <v/>
      </c>
      <c r="O46" s="1131" t="str">
        <f>IF(基本情報入力シート!X89="","",基本情報入力シート!X89)</f>
        <v/>
      </c>
      <c r="P46" s="1164" t="str">
        <f>IF(基本情報入力シート!Y89="","",基本情報入力シート!Y89)</f>
        <v/>
      </c>
      <c r="Q46" s="983" t="str">
        <f>IF(基本情報入力シート!Z89="","",基本情報入力シート!Z89)</f>
        <v/>
      </c>
      <c r="R46" s="987" t="str">
        <f>IF(基本情報入力シート!AA89="","",基本情報入力シート!AA89)</f>
        <v/>
      </c>
      <c r="S46" s="1175"/>
      <c r="T46" s="1179" t="str">
        <f>IF(P46="","",VLOOKUP(P46,'【参考】数式用2'!$A$3:$C$26,3,FALSE))</f>
        <v/>
      </c>
      <c r="U46" s="1184" t="s">
        <v>171</v>
      </c>
      <c r="V46" s="1187"/>
      <c r="W46" s="1189" t="s">
        <v>31</v>
      </c>
      <c r="X46" s="1187"/>
      <c r="Y46" s="1184" t="s">
        <v>164</v>
      </c>
      <c r="Z46" s="1187"/>
      <c r="AA46" s="1184" t="s">
        <v>31</v>
      </c>
      <c r="AB46" s="1187"/>
      <c r="AC46" s="1184" t="s">
        <v>39</v>
      </c>
      <c r="AD46" s="279" t="s">
        <v>68</v>
      </c>
      <c r="AE46" s="1192" t="str">
        <f t="shared" si="0"/>
        <v/>
      </c>
      <c r="AF46" s="1195" t="s">
        <v>173</v>
      </c>
      <c r="AG46" s="1200" t="str">
        <f t="shared" si="1"/>
        <v/>
      </c>
    </row>
    <row r="47" spans="1:33" ht="36.75" customHeight="1">
      <c r="A47" s="1131">
        <f t="shared" si="2"/>
        <v>37</v>
      </c>
      <c r="B47" s="1136" t="str">
        <f>IF(基本情報入力シート!C90="","",基本情報入力シート!C90)</f>
        <v/>
      </c>
      <c r="C47" s="1141"/>
      <c r="D47" s="1141"/>
      <c r="E47" s="1141"/>
      <c r="F47" s="1141"/>
      <c r="G47" s="1141"/>
      <c r="H47" s="1141"/>
      <c r="I47" s="1141"/>
      <c r="J47" s="1141"/>
      <c r="K47" s="1148"/>
      <c r="L47" s="1131" t="str">
        <f>IF(基本情報入力シート!M90="","",基本情報入力シート!M90)</f>
        <v/>
      </c>
      <c r="M47" s="1131" t="str">
        <f>IF(基本情報入力シート!R90="","",基本情報入力シート!R90)</f>
        <v/>
      </c>
      <c r="N47" s="1131" t="str">
        <f>IF(基本情報入力シート!W90="","",基本情報入力シート!W90)</f>
        <v/>
      </c>
      <c r="O47" s="1131" t="str">
        <f>IF(基本情報入力シート!X90="","",基本情報入力シート!X90)</f>
        <v/>
      </c>
      <c r="P47" s="1164" t="str">
        <f>IF(基本情報入力シート!Y90="","",基本情報入力シート!Y90)</f>
        <v/>
      </c>
      <c r="Q47" s="983" t="str">
        <f>IF(基本情報入力シート!Z90="","",基本情報入力シート!Z90)</f>
        <v/>
      </c>
      <c r="R47" s="987" t="str">
        <f>IF(基本情報入力シート!AA90="","",基本情報入力シート!AA90)</f>
        <v/>
      </c>
      <c r="S47" s="1175"/>
      <c r="T47" s="1179" t="str">
        <f>IF(P47="","",VLOOKUP(P47,'【参考】数式用2'!$A$3:$C$26,3,FALSE))</f>
        <v/>
      </c>
      <c r="U47" s="1184" t="s">
        <v>171</v>
      </c>
      <c r="V47" s="1187"/>
      <c r="W47" s="1189" t="s">
        <v>31</v>
      </c>
      <c r="X47" s="1187"/>
      <c r="Y47" s="1184" t="s">
        <v>164</v>
      </c>
      <c r="Z47" s="1187"/>
      <c r="AA47" s="1184" t="s">
        <v>31</v>
      </c>
      <c r="AB47" s="1187"/>
      <c r="AC47" s="1184" t="s">
        <v>39</v>
      </c>
      <c r="AD47" s="279" t="s">
        <v>68</v>
      </c>
      <c r="AE47" s="1192" t="str">
        <f t="shared" si="0"/>
        <v/>
      </c>
      <c r="AF47" s="1195" t="s">
        <v>173</v>
      </c>
      <c r="AG47" s="1200" t="str">
        <f t="shared" si="1"/>
        <v/>
      </c>
    </row>
    <row r="48" spans="1:33" ht="36.75" customHeight="1">
      <c r="A48" s="1131">
        <f t="shared" si="2"/>
        <v>38</v>
      </c>
      <c r="B48" s="1136" t="str">
        <f>IF(基本情報入力シート!C91="","",基本情報入力シート!C91)</f>
        <v/>
      </c>
      <c r="C48" s="1141"/>
      <c r="D48" s="1141"/>
      <c r="E48" s="1141"/>
      <c r="F48" s="1141"/>
      <c r="G48" s="1141"/>
      <c r="H48" s="1141"/>
      <c r="I48" s="1141"/>
      <c r="J48" s="1141"/>
      <c r="K48" s="1148"/>
      <c r="L48" s="1131" t="str">
        <f>IF(基本情報入力シート!M91="","",基本情報入力シート!M91)</f>
        <v/>
      </c>
      <c r="M48" s="1131" t="str">
        <f>IF(基本情報入力シート!R91="","",基本情報入力シート!R91)</f>
        <v/>
      </c>
      <c r="N48" s="1131" t="str">
        <f>IF(基本情報入力シート!W91="","",基本情報入力シート!W91)</f>
        <v/>
      </c>
      <c r="O48" s="1131" t="str">
        <f>IF(基本情報入力シート!X91="","",基本情報入力シート!X91)</f>
        <v/>
      </c>
      <c r="P48" s="1164" t="str">
        <f>IF(基本情報入力シート!Y91="","",基本情報入力シート!Y91)</f>
        <v/>
      </c>
      <c r="Q48" s="983" t="str">
        <f>IF(基本情報入力シート!Z91="","",基本情報入力シート!Z91)</f>
        <v/>
      </c>
      <c r="R48" s="987" t="str">
        <f>IF(基本情報入力シート!AA91="","",基本情報入力シート!AA91)</f>
        <v/>
      </c>
      <c r="S48" s="1175"/>
      <c r="T48" s="1179" t="str">
        <f>IF(P48="","",VLOOKUP(P48,'【参考】数式用2'!$A$3:$C$26,3,FALSE))</f>
        <v/>
      </c>
      <c r="U48" s="1184" t="s">
        <v>171</v>
      </c>
      <c r="V48" s="1187"/>
      <c r="W48" s="1189" t="s">
        <v>31</v>
      </c>
      <c r="X48" s="1187"/>
      <c r="Y48" s="1184" t="s">
        <v>164</v>
      </c>
      <c r="Z48" s="1187"/>
      <c r="AA48" s="1184" t="s">
        <v>31</v>
      </c>
      <c r="AB48" s="1187"/>
      <c r="AC48" s="1184" t="s">
        <v>39</v>
      </c>
      <c r="AD48" s="279" t="s">
        <v>68</v>
      </c>
      <c r="AE48" s="1192" t="str">
        <f t="shared" si="0"/>
        <v/>
      </c>
      <c r="AF48" s="1195" t="s">
        <v>173</v>
      </c>
      <c r="AG48" s="1200" t="str">
        <f t="shared" si="1"/>
        <v/>
      </c>
    </row>
    <row r="49" spans="1:33" ht="36.75" customHeight="1">
      <c r="A49" s="1131">
        <f t="shared" si="2"/>
        <v>39</v>
      </c>
      <c r="B49" s="1136" t="str">
        <f>IF(基本情報入力シート!C92="","",基本情報入力シート!C92)</f>
        <v/>
      </c>
      <c r="C49" s="1141"/>
      <c r="D49" s="1141"/>
      <c r="E49" s="1141"/>
      <c r="F49" s="1141"/>
      <c r="G49" s="1141"/>
      <c r="H49" s="1141"/>
      <c r="I49" s="1141"/>
      <c r="J49" s="1141"/>
      <c r="K49" s="1148"/>
      <c r="L49" s="1131" t="str">
        <f>IF(基本情報入力シート!M92="","",基本情報入力シート!M92)</f>
        <v/>
      </c>
      <c r="M49" s="1131" t="str">
        <f>IF(基本情報入力シート!R92="","",基本情報入力シート!R92)</f>
        <v/>
      </c>
      <c r="N49" s="1131" t="str">
        <f>IF(基本情報入力シート!W92="","",基本情報入力シート!W92)</f>
        <v/>
      </c>
      <c r="O49" s="1131" t="str">
        <f>IF(基本情報入力シート!X92="","",基本情報入力シート!X92)</f>
        <v/>
      </c>
      <c r="P49" s="1164" t="str">
        <f>IF(基本情報入力シート!Y92="","",基本情報入力シート!Y92)</f>
        <v/>
      </c>
      <c r="Q49" s="983" t="str">
        <f>IF(基本情報入力シート!Z92="","",基本情報入力シート!Z92)</f>
        <v/>
      </c>
      <c r="R49" s="987" t="str">
        <f>IF(基本情報入力シート!AA92="","",基本情報入力シート!AA92)</f>
        <v/>
      </c>
      <c r="S49" s="1175"/>
      <c r="T49" s="1179" t="str">
        <f>IF(P49="","",VLOOKUP(P49,'【参考】数式用2'!$A$3:$C$26,3,FALSE))</f>
        <v/>
      </c>
      <c r="U49" s="1184" t="s">
        <v>171</v>
      </c>
      <c r="V49" s="1187"/>
      <c r="W49" s="1189" t="s">
        <v>31</v>
      </c>
      <c r="X49" s="1187"/>
      <c r="Y49" s="1184" t="s">
        <v>164</v>
      </c>
      <c r="Z49" s="1187"/>
      <c r="AA49" s="1184" t="s">
        <v>31</v>
      </c>
      <c r="AB49" s="1187"/>
      <c r="AC49" s="1184" t="s">
        <v>39</v>
      </c>
      <c r="AD49" s="279" t="s">
        <v>68</v>
      </c>
      <c r="AE49" s="1192" t="str">
        <f t="shared" si="0"/>
        <v/>
      </c>
      <c r="AF49" s="1195" t="s">
        <v>173</v>
      </c>
      <c r="AG49" s="1200" t="str">
        <f t="shared" si="1"/>
        <v/>
      </c>
    </row>
    <row r="50" spans="1:33" ht="36.75" customHeight="1">
      <c r="A50" s="1131">
        <f t="shared" si="2"/>
        <v>40</v>
      </c>
      <c r="B50" s="1136" t="str">
        <f>IF(基本情報入力シート!C93="","",基本情報入力シート!C93)</f>
        <v/>
      </c>
      <c r="C50" s="1141"/>
      <c r="D50" s="1141"/>
      <c r="E50" s="1141"/>
      <c r="F50" s="1141"/>
      <c r="G50" s="1141"/>
      <c r="H50" s="1141"/>
      <c r="I50" s="1141"/>
      <c r="J50" s="1141"/>
      <c r="K50" s="1148"/>
      <c r="L50" s="1131" t="str">
        <f>IF(基本情報入力シート!M93="","",基本情報入力シート!M93)</f>
        <v/>
      </c>
      <c r="M50" s="1131" t="str">
        <f>IF(基本情報入力シート!R93="","",基本情報入力シート!R93)</f>
        <v/>
      </c>
      <c r="N50" s="1131" t="str">
        <f>IF(基本情報入力シート!W93="","",基本情報入力シート!W93)</f>
        <v/>
      </c>
      <c r="O50" s="1131" t="str">
        <f>IF(基本情報入力シート!X93="","",基本情報入力シート!X93)</f>
        <v/>
      </c>
      <c r="P50" s="1164" t="str">
        <f>IF(基本情報入力シート!Y93="","",基本情報入力シート!Y93)</f>
        <v/>
      </c>
      <c r="Q50" s="983" t="str">
        <f>IF(基本情報入力シート!Z93="","",基本情報入力シート!Z93)</f>
        <v/>
      </c>
      <c r="R50" s="987" t="str">
        <f>IF(基本情報入力シート!AA93="","",基本情報入力シート!AA93)</f>
        <v/>
      </c>
      <c r="S50" s="1175"/>
      <c r="T50" s="1179" t="str">
        <f>IF(P50="","",VLOOKUP(P50,'【参考】数式用2'!$A$3:$C$26,3,FALSE))</f>
        <v/>
      </c>
      <c r="U50" s="1184" t="s">
        <v>171</v>
      </c>
      <c r="V50" s="1187"/>
      <c r="W50" s="1189" t="s">
        <v>31</v>
      </c>
      <c r="X50" s="1187"/>
      <c r="Y50" s="1184" t="s">
        <v>164</v>
      </c>
      <c r="Z50" s="1187"/>
      <c r="AA50" s="1184" t="s">
        <v>31</v>
      </c>
      <c r="AB50" s="1187"/>
      <c r="AC50" s="1184" t="s">
        <v>39</v>
      </c>
      <c r="AD50" s="279" t="s">
        <v>68</v>
      </c>
      <c r="AE50" s="1192" t="str">
        <f t="shared" si="0"/>
        <v/>
      </c>
      <c r="AF50" s="1195" t="s">
        <v>173</v>
      </c>
      <c r="AG50" s="1200" t="str">
        <f t="shared" si="1"/>
        <v/>
      </c>
    </row>
    <row r="51" spans="1:33" ht="36.75" customHeight="1">
      <c r="A51" s="1131">
        <f t="shared" si="2"/>
        <v>41</v>
      </c>
      <c r="B51" s="1136" t="str">
        <f>IF(基本情報入力シート!C94="","",基本情報入力シート!C94)</f>
        <v/>
      </c>
      <c r="C51" s="1141"/>
      <c r="D51" s="1141"/>
      <c r="E51" s="1141"/>
      <c r="F51" s="1141"/>
      <c r="G51" s="1141"/>
      <c r="H51" s="1141"/>
      <c r="I51" s="1141"/>
      <c r="J51" s="1141"/>
      <c r="K51" s="1148"/>
      <c r="L51" s="1131" t="str">
        <f>IF(基本情報入力シート!M94="","",基本情報入力シート!M94)</f>
        <v/>
      </c>
      <c r="M51" s="1131" t="str">
        <f>IF(基本情報入力シート!R94="","",基本情報入力シート!R94)</f>
        <v/>
      </c>
      <c r="N51" s="1131" t="str">
        <f>IF(基本情報入力シート!W94="","",基本情報入力シート!W94)</f>
        <v/>
      </c>
      <c r="O51" s="1131" t="str">
        <f>IF(基本情報入力シート!X94="","",基本情報入力シート!X94)</f>
        <v/>
      </c>
      <c r="P51" s="1164" t="str">
        <f>IF(基本情報入力シート!Y94="","",基本情報入力シート!Y94)</f>
        <v/>
      </c>
      <c r="Q51" s="983" t="str">
        <f>IF(基本情報入力シート!Z94="","",基本情報入力シート!Z94)</f>
        <v/>
      </c>
      <c r="R51" s="987" t="str">
        <f>IF(基本情報入力シート!AA94="","",基本情報入力シート!AA94)</f>
        <v/>
      </c>
      <c r="S51" s="1175"/>
      <c r="T51" s="1179" t="str">
        <f>IF(P51="","",VLOOKUP(P51,'【参考】数式用2'!$A$3:$C$26,3,FALSE))</f>
        <v/>
      </c>
      <c r="U51" s="1184" t="s">
        <v>171</v>
      </c>
      <c r="V51" s="1187"/>
      <c r="W51" s="1189" t="s">
        <v>31</v>
      </c>
      <c r="X51" s="1187"/>
      <c r="Y51" s="1184" t="s">
        <v>164</v>
      </c>
      <c r="Z51" s="1187"/>
      <c r="AA51" s="1184" t="s">
        <v>31</v>
      </c>
      <c r="AB51" s="1187"/>
      <c r="AC51" s="1184" t="s">
        <v>39</v>
      </c>
      <c r="AD51" s="279" t="s">
        <v>68</v>
      </c>
      <c r="AE51" s="1192" t="str">
        <f t="shared" si="0"/>
        <v/>
      </c>
      <c r="AF51" s="1195" t="s">
        <v>173</v>
      </c>
      <c r="AG51" s="1200" t="str">
        <f t="shared" si="1"/>
        <v/>
      </c>
    </row>
    <row r="52" spans="1:33" ht="36.75" customHeight="1">
      <c r="A52" s="1131">
        <f t="shared" si="2"/>
        <v>42</v>
      </c>
      <c r="B52" s="1136" t="str">
        <f>IF(基本情報入力シート!C95="","",基本情報入力シート!C95)</f>
        <v/>
      </c>
      <c r="C52" s="1141"/>
      <c r="D52" s="1141"/>
      <c r="E52" s="1141"/>
      <c r="F52" s="1141"/>
      <c r="G52" s="1141"/>
      <c r="H52" s="1141"/>
      <c r="I52" s="1141"/>
      <c r="J52" s="1141"/>
      <c r="K52" s="1148"/>
      <c r="L52" s="1131" t="str">
        <f>IF(基本情報入力シート!M95="","",基本情報入力シート!M95)</f>
        <v/>
      </c>
      <c r="M52" s="1131" t="str">
        <f>IF(基本情報入力シート!R95="","",基本情報入力シート!R95)</f>
        <v/>
      </c>
      <c r="N52" s="1131" t="str">
        <f>IF(基本情報入力シート!W95="","",基本情報入力シート!W95)</f>
        <v/>
      </c>
      <c r="O52" s="1131" t="str">
        <f>IF(基本情報入力シート!X95="","",基本情報入力シート!X95)</f>
        <v/>
      </c>
      <c r="P52" s="1164" t="str">
        <f>IF(基本情報入力シート!Y95="","",基本情報入力シート!Y95)</f>
        <v/>
      </c>
      <c r="Q52" s="983" t="str">
        <f>IF(基本情報入力シート!Z95="","",基本情報入力シート!Z95)</f>
        <v/>
      </c>
      <c r="R52" s="987" t="str">
        <f>IF(基本情報入力シート!AA95="","",基本情報入力シート!AA95)</f>
        <v/>
      </c>
      <c r="S52" s="1175"/>
      <c r="T52" s="1179" t="str">
        <f>IF(P52="","",VLOOKUP(P52,'【参考】数式用2'!$A$3:$C$26,3,FALSE))</f>
        <v/>
      </c>
      <c r="U52" s="1184" t="s">
        <v>171</v>
      </c>
      <c r="V52" s="1187"/>
      <c r="W52" s="1189" t="s">
        <v>31</v>
      </c>
      <c r="X52" s="1187"/>
      <c r="Y52" s="1184" t="s">
        <v>164</v>
      </c>
      <c r="Z52" s="1187"/>
      <c r="AA52" s="1184" t="s">
        <v>31</v>
      </c>
      <c r="AB52" s="1187"/>
      <c r="AC52" s="1184" t="s">
        <v>39</v>
      </c>
      <c r="AD52" s="279" t="s">
        <v>68</v>
      </c>
      <c r="AE52" s="1192" t="str">
        <f t="shared" si="0"/>
        <v/>
      </c>
      <c r="AF52" s="1195" t="s">
        <v>173</v>
      </c>
      <c r="AG52" s="1200" t="str">
        <f t="shared" si="1"/>
        <v/>
      </c>
    </row>
    <row r="53" spans="1:33" ht="36.75" customHeight="1">
      <c r="A53" s="1131">
        <f t="shared" si="2"/>
        <v>43</v>
      </c>
      <c r="B53" s="1136" t="str">
        <f>IF(基本情報入力シート!C96="","",基本情報入力シート!C96)</f>
        <v/>
      </c>
      <c r="C53" s="1141"/>
      <c r="D53" s="1141"/>
      <c r="E53" s="1141"/>
      <c r="F53" s="1141"/>
      <c r="G53" s="1141"/>
      <c r="H53" s="1141"/>
      <c r="I53" s="1141"/>
      <c r="J53" s="1141"/>
      <c r="K53" s="1148"/>
      <c r="L53" s="1131" t="str">
        <f>IF(基本情報入力シート!M96="","",基本情報入力シート!M96)</f>
        <v/>
      </c>
      <c r="M53" s="1131" t="str">
        <f>IF(基本情報入力シート!R96="","",基本情報入力シート!R96)</f>
        <v/>
      </c>
      <c r="N53" s="1131" t="str">
        <f>IF(基本情報入力シート!W96="","",基本情報入力シート!W96)</f>
        <v/>
      </c>
      <c r="O53" s="1131" t="str">
        <f>IF(基本情報入力シート!X96="","",基本情報入力シート!X96)</f>
        <v/>
      </c>
      <c r="P53" s="1164" t="str">
        <f>IF(基本情報入力シート!Y96="","",基本情報入力シート!Y96)</f>
        <v/>
      </c>
      <c r="Q53" s="983" t="str">
        <f>IF(基本情報入力シート!Z96="","",基本情報入力シート!Z96)</f>
        <v/>
      </c>
      <c r="R53" s="987" t="str">
        <f>IF(基本情報入力シート!AA96="","",基本情報入力シート!AA96)</f>
        <v/>
      </c>
      <c r="S53" s="1175"/>
      <c r="T53" s="1179" t="str">
        <f>IF(P53="","",VLOOKUP(P53,'【参考】数式用2'!$A$3:$C$26,3,FALSE))</f>
        <v/>
      </c>
      <c r="U53" s="1184" t="s">
        <v>171</v>
      </c>
      <c r="V53" s="1187"/>
      <c r="W53" s="1189" t="s">
        <v>31</v>
      </c>
      <c r="X53" s="1187"/>
      <c r="Y53" s="1184" t="s">
        <v>164</v>
      </c>
      <c r="Z53" s="1187"/>
      <c r="AA53" s="1184" t="s">
        <v>31</v>
      </c>
      <c r="AB53" s="1187"/>
      <c r="AC53" s="1184" t="s">
        <v>39</v>
      </c>
      <c r="AD53" s="279" t="s">
        <v>68</v>
      </c>
      <c r="AE53" s="1192" t="str">
        <f t="shared" si="0"/>
        <v/>
      </c>
      <c r="AF53" s="1195" t="s">
        <v>173</v>
      </c>
      <c r="AG53" s="1200" t="str">
        <f t="shared" si="1"/>
        <v/>
      </c>
    </row>
    <row r="54" spans="1:33" ht="36.75" customHeight="1">
      <c r="A54" s="1131">
        <f t="shared" si="2"/>
        <v>44</v>
      </c>
      <c r="B54" s="1136" t="str">
        <f>IF(基本情報入力シート!C97="","",基本情報入力シート!C97)</f>
        <v/>
      </c>
      <c r="C54" s="1141"/>
      <c r="D54" s="1141"/>
      <c r="E54" s="1141"/>
      <c r="F54" s="1141"/>
      <c r="G54" s="1141"/>
      <c r="H54" s="1141"/>
      <c r="I54" s="1141"/>
      <c r="J54" s="1141"/>
      <c r="K54" s="1148"/>
      <c r="L54" s="1131" t="str">
        <f>IF(基本情報入力シート!M97="","",基本情報入力シート!M97)</f>
        <v/>
      </c>
      <c r="M54" s="1131" t="str">
        <f>IF(基本情報入力シート!R97="","",基本情報入力シート!R97)</f>
        <v/>
      </c>
      <c r="N54" s="1131" t="str">
        <f>IF(基本情報入力シート!W97="","",基本情報入力シート!W97)</f>
        <v/>
      </c>
      <c r="O54" s="1131" t="str">
        <f>IF(基本情報入力シート!X97="","",基本情報入力シート!X97)</f>
        <v/>
      </c>
      <c r="P54" s="1164" t="str">
        <f>IF(基本情報入力シート!Y97="","",基本情報入力シート!Y97)</f>
        <v/>
      </c>
      <c r="Q54" s="983" t="str">
        <f>IF(基本情報入力シート!Z97="","",基本情報入力シート!Z97)</f>
        <v/>
      </c>
      <c r="R54" s="987" t="str">
        <f>IF(基本情報入力シート!AA97="","",基本情報入力シート!AA97)</f>
        <v/>
      </c>
      <c r="S54" s="1175"/>
      <c r="T54" s="1179" t="str">
        <f>IF(P54="","",VLOOKUP(P54,'【参考】数式用2'!$A$3:$C$26,3,FALSE))</f>
        <v/>
      </c>
      <c r="U54" s="1184" t="s">
        <v>171</v>
      </c>
      <c r="V54" s="1187"/>
      <c r="W54" s="1189" t="s">
        <v>31</v>
      </c>
      <c r="X54" s="1187"/>
      <c r="Y54" s="1184" t="s">
        <v>164</v>
      </c>
      <c r="Z54" s="1187"/>
      <c r="AA54" s="1184" t="s">
        <v>31</v>
      </c>
      <c r="AB54" s="1187"/>
      <c r="AC54" s="1184" t="s">
        <v>39</v>
      </c>
      <c r="AD54" s="279" t="s">
        <v>68</v>
      </c>
      <c r="AE54" s="1192" t="str">
        <f t="shared" si="0"/>
        <v/>
      </c>
      <c r="AF54" s="1195" t="s">
        <v>173</v>
      </c>
      <c r="AG54" s="1200" t="str">
        <f t="shared" si="1"/>
        <v/>
      </c>
    </row>
    <row r="55" spans="1:33" ht="36.75" customHeight="1">
      <c r="A55" s="1131">
        <f t="shared" si="2"/>
        <v>45</v>
      </c>
      <c r="B55" s="1136" t="str">
        <f>IF(基本情報入力シート!C98="","",基本情報入力シート!C98)</f>
        <v/>
      </c>
      <c r="C55" s="1141"/>
      <c r="D55" s="1141"/>
      <c r="E55" s="1141"/>
      <c r="F55" s="1141"/>
      <c r="G55" s="1141"/>
      <c r="H55" s="1141"/>
      <c r="I55" s="1141"/>
      <c r="J55" s="1141"/>
      <c r="K55" s="1148"/>
      <c r="L55" s="1131" t="str">
        <f>IF(基本情報入力シート!M98="","",基本情報入力シート!M98)</f>
        <v/>
      </c>
      <c r="M55" s="1131" t="str">
        <f>IF(基本情報入力シート!R98="","",基本情報入力シート!R98)</f>
        <v/>
      </c>
      <c r="N55" s="1131" t="str">
        <f>IF(基本情報入力シート!W98="","",基本情報入力シート!W98)</f>
        <v/>
      </c>
      <c r="O55" s="1131" t="str">
        <f>IF(基本情報入力シート!X98="","",基本情報入力シート!X98)</f>
        <v/>
      </c>
      <c r="P55" s="1164" t="str">
        <f>IF(基本情報入力シート!Y98="","",基本情報入力シート!Y98)</f>
        <v/>
      </c>
      <c r="Q55" s="983" t="str">
        <f>IF(基本情報入力シート!Z98="","",基本情報入力シート!Z98)</f>
        <v/>
      </c>
      <c r="R55" s="987" t="str">
        <f>IF(基本情報入力シート!AA98="","",基本情報入力シート!AA98)</f>
        <v/>
      </c>
      <c r="S55" s="1175"/>
      <c r="T55" s="1179" t="str">
        <f>IF(P55="","",VLOOKUP(P55,'【参考】数式用2'!$A$3:$C$26,3,FALSE))</f>
        <v/>
      </c>
      <c r="U55" s="1184" t="s">
        <v>171</v>
      </c>
      <c r="V55" s="1187"/>
      <c r="W55" s="1189" t="s">
        <v>31</v>
      </c>
      <c r="X55" s="1187"/>
      <c r="Y55" s="1184" t="s">
        <v>164</v>
      </c>
      <c r="Z55" s="1187"/>
      <c r="AA55" s="1184" t="s">
        <v>31</v>
      </c>
      <c r="AB55" s="1187"/>
      <c r="AC55" s="1184" t="s">
        <v>39</v>
      </c>
      <c r="AD55" s="279" t="s">
        <v>68</v>
      </c>
      <c r="AE55" s="1192" t="str">
        <f t="shared" si="0"/>
        <v/>
      </c>
      <c r="AF55" s="1195" t="s">
        <v>173</v>
      </c>
      <c r="AG55" s="1200" t="str">
        <f t="shared" si="1"/>
        <v/>
      </c>
    </row>
    <row r="56" spans="1:33" ht="36.75" customHeight="1">
      <c r="A56" s="1131">
        <f t="shared" si="2"/>
        <v>46</v>
      </c>
      <c r="B56" s="1136" t="str">
        <f>IF(基本情報入力シート!C99="","",基本情報入力シート!C99)</f>
        <v/>
      </c>
      <c r="C56" s="1141"/>
      <c r="D56" s="1141"/>
      <c r="E56" s="1141"/>
      <c r="F56" s="1141"/>
      <c r="G56" s="1141"/>
      <c r="H56" s="1141"/>
      <c r="I56" s="1141"/>
      <c r="J56" s="1141"/>
      <c r="K56" s="1148"/>
      <c r="L56" s="1131" t="str">
        <f>IF(基本情報入力シート!M99="","",基本情報入力シート!M99)</f>
        <v/>
      </c>
      <c r="M56" s="1131" t="str">
        <f>IF(基本情報入力シート!R99="","",基本情報入力シート!R99)</f>
        <v/>
      </c>
      <c r="N56" s="1131" t="str">
        <f>IF(基本情報入力シート!W99="","",基本情報入力シート!W99)</f>
        <v/>
      </c>
      <c r="O56" s="1131" t="str">
        <f>IF(基本情報入力シート!X99="","",基本情報入力シート!X99)</f>
        <v/>
      </c>
      <c r="P56" s="1164" t="str">
        <f>IF(基本情報入力シート!Y99="","",基本情報入力シート!Y99)</f>
        <v/>
      </c>
      <c r="Q56" s="983" t="str">
        <f>IF(基本情報入力シート!Z99="","",基本情報入力シート!Z99)</f>
        <v/>
      </c>
      <c r="R56" s="987" t="str">
        <f>IF(基本情報入力シート!AA99="","",基本情報入力シート!AA99)</f>
        <v/>
      </c>
      <c r="S56" s="1175"/>
      <c r="T56" s="1179" t="str">
        <f>IF(P56="","",VLOOKUP(P56,'【参考】数式用2'!$A$3:$C$26,3,FALSE))</f>
        <v/>
      </c>
      <c r="U56" s="1184" t="s">
        <v>171</v>
      </c>
      <c r="V56" s="1187"/>
      <c r="W56" s="1189" t="s">
        <v>31</v>
      </c>
      <c r="X56" s="1187"/>
      <c r="Y56" s="1184" t="s">
        <v>164</v>
      </c>
      <c r="Z56" s="1187"/>
      <c r="AA56" s="1184" t="s">
        <v>31</v>
      </c>
      <c r="AB56" s="1187"/>
      <c r="AC56" s="1184" t="s">
        <v>39</v>
      </c>
      <c r="AD56" s="279" t="s">
        <v>68</v>
      </c>
      <c r="AE56" s="1192" t="str">
        <f t="shared" si="0"/>
        <v/>
      </c>
      <c r="AF56" s="1195" t="s">
        <v>173</v>
      </c>
      <c r="AG56" s="1200" t="str">
        <f t="shared" si="1"/>
        <v/>
      </c>
    </row>
    <row r="57" spans="1:33" ht="36.75" customHeight="1">
      <c r="A57" s="1131">
        <f t="shared" si="2"/>
        <v>47</v>
      </c>
      <c r="B57" s="1136" t="str">
        <f>IF(基本情報入力シート!C100="","",基本情報入力シート!C100)</f>
        <v/>
      </c>
      <c r="C57" s="1141"/>
      <c r="D57" s="1141"/>
      <c r="E57" s="1141"/>
      <c r="F57" s="1141"/>
      <c r="G57" s="1141"/>
      <c r="H57" s="1141"/>
      <c r="I57" s="1141"/>
      <c r="J57" s="1141"/>
      <c r="K57" s="1148"/>
      <c r="L57" s="1131" t="str">
        <f>IF(基本情報入力シート!M100="","",基本情報入力シート!M100)</f>
        <v/>
      </c>
      <c r="M57" s="1131" t="str">
        <f>IF(基本情報入力シート!R100="","",基本情報入力シート!R100)</f>
        <v/>
      </c>
      <c r="N57" s="1131" t="str">
        <f>IF(基本情報入力シート!W100="","",基本情報入力シート!W100)</f>
        <v/>
      </c>
      <c r="O57" s="1131" t="str">
        <f>IF(基本情報入力シート!X100="","",基本情報入力シート!X100)</f>
        <v/>
      </c>
      <c r="P57" s="1164" t="str">
        <f>IF(基本情報入力シート!Y100="","",基本情報入力シート!Y100)</f>
        <v/>
      </c>
      <c r="Q57" s="983" t="str">
        <f>IF(基本情報入力シート!Z100="","",基本情報入力シート!Z100)</f>
        <v/>
      </c>
      <c r="R57" s="987" t="str">
        <f>IF(基本情報入力シート!AA100="","",基本情報入力シート!AA100)</f>
        <v/>
      </c>
      <c r="S57" s="1175"/>
      <c r="T57" s="1179" t="str">
        <f>IF(P57="","",VLOOKUP(P57,'【参考】数式用2'!$A$3:$C$26,3,FALSE))</f>
        <v/>
      </c>
      <c r="U57" s="1184" t="s">
        <v>171</v>
      </c>
      <c r="V57" s="1187"/>
      <c r="W57" s="1189" t="s">
        <v>31</v>
      </c>
      <c r="X57" s="1187"/>
      <c r="Y57" s="1184" t="s">
        <v>164</v>
      </c>
      <c r="Z57" s="1187"/>
      <c r="AA57" s="1184" t="s">
        <v>31</v>
      </c>
      <c r="AB57" s="1187"/>
      <c r="AC57" s="1184" t="s">
        <v>39</v>
      </c>
      <c r="AD57" s="279" t="s">
        <v>68</v>
      </c>
      <c r="AE57" s="1192" t="str">
        <f t="shared" si="0"/>
        <v/>
      </c>
      <c r="AF57" s="1195" t="s">
        <v>173</v>
      </c>
      <c r="AG57" s="1200" t="str">
        <f t="shared" si="1"/>
        <v/>
      </c>
    </row>
    <row r="58" spans="1:33" ht="36.75" customHeight="1">
      <c r="A58" s="1131">
        <f t="shared" si="2"/>
        <v>48</v>
      </c>
      <c r="B58" s="1136" t="str">
        <f>IF(基本情報入力シート!C101="","",基本情報入力シート!C101)</f>
        <v/>
      </c>
      <c r="C58" s="1141"/>
      <c r="D58" s="1141"/>
      <c r="E58" s="1141"/>
      <c r="F58" s="1141"/>
      <c r="G58" s="1141"/>
      <c r="H58" s="1141"/>
      <c r="I58" s="1141"/>
      <c r="J58" s="1141"/>
      <c r="K58" s="1148"/>
      <c r="L58" s="1131" t="str">
        <f>IF(基本情報入力シート!M101="","",基本情報入力シート!M101)</f>
        <v/>
      </c>
      <c r="M58" s="1131" t="str">
        <f>IF(基本情報入力シート!R101="","",基本情報入力シート!R101)</f>
        <v/>
      </c>
      <c r="N58" s="1131" t="str">
        <f>IF(基本情報入力シート!W101="","",基本情報入力シート!W101)</f>
        <v/>
      </c>
      <c r="O58" s="1131" t="str">
        <f>IF(基本情報入力シート!X101="","",基本情報入力シート!X101)</f>
        <v/>
      </c>
      <c r="P58" s="1164" t="str">
        <f>IF(基本情報入力シート!Y101="","",基本情報入力シート!Y101)</f>
        <v/>
      </c>
      <c r="Q58" s="983" t="str">
        <f>IF(基本情報入力シート!Z101="","",基本情報入力シート!Z101)</f>
        <v/>
      </c>
      <c r="R58" s="987" t="str">
        <f>IF(基本情報入力シート!AA101="","",基本情報入力シート!AA101)</f>
        <v/>
      </c>
      <c r="S58" s="1175"/>
      <c r="T58" s="1179" t="str">
        <f>IF(P58="","",VLOOKUP(P58,'【参考】数式用2'!$A$3:$C$26,3,FALSE))</f>
        <v/>
      </c>
      <c r="U58" s="1184" t="s">
        <v>171</v>
      </c>
      <c r="V58" s="1187"/>
      <c r="W58" s="1189" t="s">
        <v>31</v>
      </c>
      <c r="X58" s="1187"/>
      <c r="Y58" s="1184" t="s">
        <v>164</v>
      </c>
      <c r="Z58" s="1187"/>
      <c r="AA58" s="1184" t="s">
        <v>31</v>
      </c>
      <c r="AB58" s="1187"/>
      <c r="AC58" s="1184" t="s">
        <v>39</v>
      </c>
      <c r="AD58" s="279" t="s">
        <v>68</v>
      </c>
      <c r="AE58" s="1192" t="str">
        <f t="shared" si="0"/>
        <v/>
      </c>
      <c r="AF58" s="1195" t="s">
        <v>173</v>
      </c>
      <c r="AG58" s="1200" t="str">
        <f t="shared" si="1"/>
        <v/>
      </c>
    </row>
    <row r="59" spans="1:33" ht="36.75" customHeight="1">
      <c r="A59" s="1131">
        <f t="shared" si="2"/>
        <v>49</v>
      </c>
      <c r="B59" s="1136" t="str">
        <f>IF(基本情報入力シート!C102="","",基本情報入力シート!C102)</f>
        <v/>
      </c>
      <c r="C59" s="1141"/>
      <c r="D59" s="1141"/>
      <c r="E59" s="1141"/>
      <c r="F59" s="1141"/>
      <c r="G59" s="1141"/>
      <c r="H59" s="1141"/>
      <c r="I59" s="1141"/>
      <c r="J59" s="1141"/>
      <c r="K59" s="1148"/>
      <c r="L59" s="1131" t="str">
        <f>IF(基本情報入力シート!M102="","",基本情報入力シート!M102)</f>
        <v/>
      </c>
      <c r="M59" s="1131" t="str">
        <f>IF(基本情報入力シート!R102="","",基本情報入力シート!R102)</f>
        <v/>
      </c>
      <c r="N59" s="1131" t="str">
        <f>IF(基本情報入力シート!W102="","",基本情報入力シート!W102)</f>
        <v/>
      </c>
      <c r="O59" s="1131" t="str">
        <f>IF(基本情報入力シート!X102="","",基本情報入力シート!X102)</f>
        <v/>
      </c>
      <c r="P59" s="1164" t="str">
        <f>IF(基本情報入力シート!Y102="","",基本情報入力シート!Y102)</f>
        <v/>
      </c>
      <c r="Q59" s="983" t="str">
        <f>IF(基本情報入力シート!Z102="","",基本情報入力シート!Z102)</f>
        <v/>
      </c>
      <c r="R59" s="987" t="str">
        <f>IF(基本情報入力シート!AA102="","",基本情報入力シート!AA102)</f>
        <v/>
      </c>
      <c r="S59" s="1175"/>
      <c r="T59" s="1179" t="str">
        <f>IF(P59="","",VLOOKUP(P59,'【参考】数式用2'!$A$3:$C$26,3,FALSE))</f>
        <v/>
      </c>
      <c r="U59" s="1184" t="s">
        <v>171</v>
      </c>
      <c r="V59" s="1187"/>
      <c r="W59" s="1189" t="s">
        <v>31</v>
      </c>
      <c r="X59" s="1187"/>
      <c r="Y59" s="1184" t="s">
        <v>164</v>
      </c>
      <c r="Z59" s="1187"/>
      <c r="AA59" s="1184" t="s">
        <v>31</v>
      </c>
      <c r="AB59" s="1187"/>
      <c r="AC59" s="1184" t="s">
        <v>39</v>
      </c>
      <c r="AD59" s="279" t="s">
        <v>68</v>
      </c>
      <c r="AE59" s="1192" t="str">
        <f t="shared" si="0"/>
        <v/>
      </c>
      <c r="AF59" s="1195" t="s">
        <v>173</v>
      </c>
      <c r="AG59" s="1200" t="str">
        <f t="shared" si="1"/>
        <v/>
      </c>
    </row>
    <row r="60" spans="1:33" ht="36.75" customHeight="1">
      <c r="A60" s="1131">
        <f t="shared" si="2"/>
        <v>50</v>
      </c>
      <c r="B60" s="1136" t="str">
        <f>IF(基本情報入力シート!C103="","",基本情報入力シート!C103)</f>
        <v/>
      </c>
      <c r="C60" s="1141"/>
      <c r="D60" s="1141"/>
      <c r="E60" s="1141"/>
      <c r="F60" s="1141"/>
      <c r="G60" s="1141"/>
      <c r="H60" s="1141"/>
      <c r="I60" s="1141"/>
      <c r="J60" s="1141"/>
      <c r="K60" s="1148"/>
      <c r="L60" s="1131" t="str">
        <f>IF(基本情報入力シート!M103="","",基本情報入力シート!M103)</f>
        <v/>
      </c>
      <c r="M60" s="1131" t="str">
        <f>IF(基本情報入力シート!R103="","",基本情報入力シート!R103)</f>
        <v/>
      </c>
      <c r="N60" s="1131" t="str">
        <f>IF(基本情報入力シート!W103="","",基本情報入力シート!W103)</f>
        <v/>
      </c>
      <c r="O60" s="1131" t="str">
        <f>IF(基本情報入力シート!X103="","",基本情報入力シート!X103)</f>
        <v/>
      </c>
      <c r="P60" s="1164" t="str">
        <f>IF(基本情報入力シート!Y103="","",基本情報入力シート!Y103)</f>
        <v/>
      </c>
      <c r="Q60" s="983" t="str">
        <f>IF(基本情報入力シート!Z103="","",基本情報入力シート!Z103)</f>
        <v/>
      </c>
      <c r="R60" s="987" t="str">
        <f>IF(基本情報入力シート!AA103="","",基本情報入力シート!AA103)</f>
        <v/>
      </c>
      <c r="S60" s="1175"/>
      <c r="T60" s="1179" t="str">
        <f>IF(P60="","",VLOOKUP(P60,'【参考】数式用2'!$A$3:$C$26,3,FALSE))</f>
        <v/>
      </c>
      <c r="U60" s="1184" t="s">
        <v>171</v>
      </c>
      <c r="V60" s="1187"/>
      <c r="W60" s="1189" t="s">
        <v>31</v>
      </c>
      <c r="X60" s="1187"/>
      <c r="Y60" s="1184" t="s">
        <v>164</v>
      </c>
      <c r="Z60" s="1187"/>
      <c r="AA60" s="1184" t="s">
        <v>31</v>
      </c>
      <c r="AB60" s="1187"/>
      <c r="AC60" s="1184" t="s">
        <v>39</v>
      </c>
      <c r="AD60" s="279" t="s">
        <v>68</v>
      </c>
      <c r="AE60" s="1192" t="str">
        <f t="shared" si="0"/>
        <v/>
      </c>
      <c r="AF60" s="1195" t="s">
        <v>173</v>
      </c>
      <c r="AG60" s="1200" t="str">
        <f t="shared" si="1"/>
        <v/>
      </c>
    </row>
    <row r="61" spans="1:33" ht="36.75" customHeight="1">
      <c r="A61" s="1131">
        <f t="shared" si="2"/>
        <v>51</v>
      </c>
      <c r="B61" s="1136" t="str">
        <f>IF(基本情報入力シート!C104="","",基本情報入力シート!C104)</f>
        <v/>
      </c>
      <c r="C61" s="1141"/>
      <c r="D61" s="1141"/>
      <c r="E61" s="1141"/>
      <c r="F61" s="1141"/>
      <c r="G61" s="1141"/>
      <c r="H61" s="1141"/>
      <c r="I61" s="1141"/>
      <c r="J61" s="1141"/>
      <c r="K61" s="1148"/>
      <c r="L61" s="1131" t="str">
        <f>IF(基本情報入力シート!M104="","",基本情報入力シート!M104)</f>
        <v/>
      </c>
      <c r="M61" s="1131" t="str">
        <f>IF(基本情報入力シート!R104="","",基本情報入力シート!R104)</f>
        <v/>
      </c>
      <c r="N61" s="1131" t="str">
        <f>IF(基本情報入力シート!W104="","",基本情報入力シート!W104)</f>
        <v/>
      </c>
      <c r="O61" s="1131" t="str">
        <f>IF(基本情報入力シート!X104="","",基本情報入力シート!X104)</f>
        <v/>
      </c>
      <c r="P61" s="1164" t="str">
        <f>IF(基本情報入力シート!Y104="","",基本情報入力シート!Y104)</f>
        <v/>
      </c>
      <c r="Q61" s="983" t="str">
        <f>IF(基本情報入力シート!Z104="","",基本情報入力シート!Z104)</f>
        <v/>
      </c>
      <c r="R61" s="987" t="str">
        <f>IF(基本情報入力シート!AA104="","",基本情報入力シート!AA104)</f>
        <v/>
      </c>
      <c r="S61" s="1175"/>
      <c r="T61" s="1179" t="str">
        <f>IF(P61="","",VLOOKUP(P61,'【参考】数式用2'!$A$3:$C$26,3,FALSE))</f>
        <v/>
      </c>
      <c r="U61" s="1184" t="s">
        <v>171</v>
      </c>
      <c r="V61" s="1187"/>
      <c r="W61" s="1189" t="s">
        <v>31</v>
      </c>
      <c r="X61" s="1187"/>
      <c r="Y61" s="1184" t="s">
        <v>164</v>
      </c>
      <c r="Z61" s="1187"/>
      <c r="AA61" s="1184" t="s">
        <v>31</v>
      </c>
      <c r="AB61" s="1187"/>
      <c r="AC61" s="1184" t="s">
        <v>39</v>
      </c>
      <c r="AD61" s="279" t="s">
        <v>68</v>
      </c>
      <c r="AE61" s="1192" t="str">
        <f t="shared" si="0"/>
        <v/>
      </c>
      <c r="AF61" s="1195" t="s">
        <v>173</v>
      </c>
      <c r="AG61" s="1200" t="str">
        <f t="shared" si="1"/>
        <v/>
      </c>
    </row>
    <row r="62" spans="1:33" ht="36.75" customHeight="1">
      <c r="A62" s="1131">
        <f t="shared" si="2"/>
        <v>52</v>
      </c>
      <c r="B62" s="1136" t="str">
        <f>IF(基本情報入力シート!C105="","",基本情報入力シート!C105)</f>
        <v/>
      </c>
      <c r="C62" s="1141"/>
      <c r="D62" s="1141"/>
      <c r="E62" s="1141"/>
      <c r="F62" s="1141"/>
      <c r="G62" s="1141"/>
      <c r="H62" s="1141"/>
      <c r="I62" s="1141"/>
      <c r="J62" s="1141"/>
      <c r="K62" s="1148"/>
      <c r="L62" s="1131" t="str">
        <f>IF(基本情報入力シート!M105="","",基本情報入力シート!M105)</f>
        <v/>
      </c>
      <c r="M62" s="1131" t="str">
        <f>IF(基本情報入力シート!R105="","",基本情報入力シート!R105)</f>
        <v/>
      </c>
      <c r="N62" s="1131" t="str">
        <f>IF(基本情報入力シート!W105="","",基本情報入力シート!W105)</f>
        <v/>
      </c>
      <c r="O62" s="1131" t="str">
        <f>IF(基本情報入力シート!X105="","",基本情報入力シート!X105)</f>
        <v/>
      </c>
      <c r="P62" s="1164" t="str">
        <f>IF(基本情報入力シート!Y105="","",基本情報入力シート!Y105)</f>
        <v/>
      </c>
      <c r="Q62" s="983" t="str">
        <f>IF(基本情報入力シート!Z105="","",基本情報入力シート!Z105)</f>
        <v/>
      </c>
      <c r="R62" s="987" t="str">
        <f>IF(基本情報入力シート!AA105="","",基本情報入力シート!AA105)</f>
        <v/>
      </c>
      <c r="S62" s="1175"/>
      <c r="T62" s="1179" t="str">
        <f>IF(P62="","",VLOOKUP(P62,'【参考】数式用2'!$A$3:$C$26,3,FALSE))</f>
        <v/>
      </c>
      <c r="U62" s="1184" t="s">
        <v>171</v>
      </c>
      <c r="V62" s="1187"/>
      <c r="W62" s="1189" t="s">
        <v>31</v>
      </c>
      <c r="X62" s="1187"/>
      <c r="Y62" s="1184" t="s">
        <v>164</v>
      </c>
      <c r="Z62" s="1187"/>
      <c r="AA62" s="1184" t="s">
        <v>31</v>
      </c>
      <c r="AB62" s="1187"/>
      <c r="AC62" s="1184" t="s">
        <v>39</v>
      </c>
      <c r="AD62" s="279" t="s">
        <v>68</v>
      </c>
      <c r="AE62" s="1192" t="str">
        <f t="shared" si="0"/>
        <v/>
      </c>
      <c r="AF62" s="1195" t="s">
        <v>173</v>
      </c>
      <c r="AG62" s="1200" t="str">
        <f t="shared" si="1"/>
        <v/>
      </c>
    </row>
    <row r="63" spans="1:33" ht="36.75" customHeight="1">
      <c r="A63" s="1131">
        <f t="shared" si="2"/>
        <v>53</v>
      </c>
      <c r="B63" s="1136" t="str">
        <f>IF(基本情報入力シート!C106="","",基本情報入力シート!C106)</f>
        <v/>
      </c>
      <c r="C63" s="1141"/>
      <c r="D63" s="1141"/>
      <c r="E63" s="1141"/>
      <c r="F63" s="1141"/>
      <c r="G63" s="1141"/>
      <c r="H63" s="1141"/>
      <c r="I63" s="1141"/>
      <c r="J63" s="1141"/>
      <c r="K63" s="1148"/>
      <c r="L63" s="1131" t="str">
        <f>IF(基本情報入力シート!M106="","",基本情報入力シート!M106)</f>
        <v/>
      </c>
      <c r="M63" s="1131" t="str">
        <f>IF(基本情報入力シート!R106="","",基本情報入力シート!R106)</f>
        <v/>
      </c>
      <c r="N63" s="1131" t="str">
        <f>IF(基本情報入力シート!W106="","",基本情報入力シート!W106)</f>
        <v/>
      </c>
      <c r="O63" s="1131" t="str">
        <f>IF(基本情報入力シート!X106="","",基本情報入力シート!X106)</f>
        <v/>
      </c>
      <c r="P63" s="1164" t="str">
        <f>IF(基本情報入力シート!Y106="","",基本情報入力シート!Y106)</f>
        <v/>
      </c>
      <c r="Q63" s="983" t="str">
        <f>IF(基本情報入力シート!Z106="","",基本情報入力シート!Z106)</f>
        <v/>
      </c>
      <c r="R63" s="987" t="str">
        <f>IF(基本情報入力シート!AA106="","",基本情報入力シート!AA106)</f>
        <v/>
      </c>
      <c r="S63" s="1175"/>
      <c r="T63" s="1179" t="str">
        <f>IF(P63="","",VLOOKUP(P63,'【参考】数式用2'!$A$3:$C$26,3,FALSE))</f>
        <v/>
      </c>
      <c r="U63" s="1184" t="s">
        <v>171</v>
      </c>
      <c r="V63" s="1187"/>
      <c r="W63" s="1189" t="s">
        <v>31</v>
      </c>
      <c r="X63" s="1187"/>
      <c r="Y63" s="1184" t="s">
        <v>164</v>
      </c>
      <c r="Z63" s="1187"/>
      <c r="AA63" s="1184" t="s">
        <v>31</v>
      </c>
      <c r="AB63" s="1187"/>
      <c r="AC63" s="1184" t="s">
        <v>39</v>
      </c>
      <c r="AD63" s="279" t="s">
        <v>68</v>
      </c>
      <c r="AE63" s="1192" t="str">
        <f t="shared" si="0"/>
        <v/>
      </c>
      <c r="AF63" s="1195" t="s">
        <v>173</v>
      </c>
      <c r="AG63" s="1200" t="str">
        <f t="shared" si="1"/>
        <v/>
      </c>
    </row>
    <row r="64" spans="1:33" ht="36.75" customHeight="1">
      <c r="A64" s="1131">
        <f t="shared" si="2"/>
        <v>54</v>
      </c>
      <c r="B64" s="1136" t="str">
        <f>IF(基本情報入力シート!C107="","",基本情報入力シート!C107)</f>
        <v/>
      </c>
      <c r="C64" s="1141"/>
      <c r="D64" s="1141"/>
      <c r="E64" s="1141"/>
      <c r="F64" s="1141"/>
      <c r="G64" s="1141"/>
      <c r="H64" s="1141"/>
      <c r="I64" s="1141"/>
      <c r="J64" s="1141"/>
      <c r="K64" s="1148"/>
      <c r="L64" s="1131" t="str">
        <f>IF(基本情報入力シート!M107="","",基本情報入力シート!M107)</f>
        <v/>
      </c>
      <c r="M64" s="1131" t="str">
        <f>IF(基本情報入力シート!R107="","",基本情報入力シート!R107)</f>
        <v/>
      </c>
      <c r="N64" s="1131" t="str">
        <f>IF(基本情報入力シート!W107="","",基本情報入力シート!W107)</f>
        <v/>
      </c>
      <c r="O64" s="1131" t="str">
        <f>IF(基本情報入力シート!X107="","",基本情報入力シート!X107)</f>
        <v/>
      </c>
      <c r="P64" s="1164" t="str">
        <f>IF(基本情報入力シート!Y107="","",基本情報入力シート!Y107)</f>
        <v/>
      </c>
      <c r="Q64" s="983" t="str">
        <f>IF(基本情報入力シート!Z107="","",基本情報入力シート!Z107)</f>
        <v/>
      </c>
      <c r="R64" s="987" t="str">
        <f>IF(基本情報入力シート!AA107="","",基本情報入力シート!AA107)</f>
        <v/>
      </c>
      <c r="S64" s="1175"/>
      <c r="T64" s="1179" t="str">
        <f>IF(P64="","",VLOOKUP(P64,'【参考】数式用2'!$A$3:$C$26,3,FALSE))</f>
        <v/>
      </c>
      <c r="U64" s="1184" t="s">
        <v>171</v>
      </c>
      <c r="V64" s="1187"/>
      <c r="W64" s="1189" t="s">
        <v>31</v>
      </c>
      <c r="X64" s="1187"/>
      <c r="Y64" s="1184" t="s">
        <v>164</v>
      </c>
      <c r="Z64" s="1187"/>
      <c r="AA64" s="1184" t="s">
        <v>31</v>
      </c>
      <c r="AB64" s="1187"/>
      <c r="AC64" s="1184" t="s">
        <v>39</v>
      </c>
      <c r="AD64" s="279" t="s">
        <v>68</v>
      </c>
      <c r="AE64" s="1192" t="str">
        <f t="shared" si="0"/>
        <v/>
      </c>
      <c r="AF64" s="1195" t="s">
        <v>173</v>
      </c>
      <c r="AG64" s="1200" t="str">
        <f t="shared" si="1"/>
        <v/>
      </c>
    </row>
    <row r="65" spans="1:33" ht="36.75" customHeight="1">
      <c r="A65" s="1131">
        <f t="shared" si="2"/>
        <v>55</v>
      </c>
      <c r="B65" s="1136" t="str">
        <f>IF(基本情報入力シート!C108="","",基本情報入力シート!C108)</f>
        <v/>
      </c>
      <c r="C65" s="1141"/>
      <c r="D65" s="1141"/>
      <c r="E65" s="1141"/>
      <c r="F65" s="1141"/>
      <c r="G65" s="1141"/>
      <c r="H65" s="1141"/>
      <c r="I65" s="1141"/>
      <c r="J65" s="1141"/>
      <c r="K65" s="1148"/>
      <c r="L65" s="1131" t="str">
        <f>IF(基本情報入力シート!M108="","",基本情報入力シート!M108)</f>
        <v/>
      </c>
      <c r="M65" s="1131" t="str">
        <f>IF(基本情報入力シート!R108="","",基本情報入力シート!R108)</f>
        <v/>
      </c>
      <c r="N65" s="1131" t="str">
        <f>IF(基本情報入力シート!W108="","",基本情報入力シート!W108)</f>
        <v/>
      </c>
      <c r="O65" s="1131" t="str">
        <f>IF(基本情報入力シート!X108="","",基本情報入力シート!X108)</f>
        <v/>
      </c>
      <c r="P65" s="1164" t="str">
        <f>IF(基本情報入力シート!Y108="","",基本情報入力シート!Y108)</f>
        <v/>
      </c>
      <c r="Q65" s="983" t="str">
        <f>IF(基本情報入力シート!Z108="","",基本情報入力シート!Z108)</f>
        <v/>
      </c>
      <c r="R65" s="987" t="str">
        <f>IF(基本情報入力シート!AA108="","",基本情報入力シート!AA108)</f>
        <v/>
      </c>
      <c r="S65" s="1175"/>
      <c r="T65" s="1179" t="str">
        <f>IF(P65="","",VLOOKUP(P65,'【参考】数式用2'!$A$3:$C$26,3,FALSE))</f>
        <v/>
      </c>
      <c r="U65" s="1184" t="s">
        <v>171</v>
      </c>
      <c r="V65" s="1187"/>
      <c r="W65" s="1189" t="s">
        <v>31</v>
      </c>
      <c r="X65" s="1187"/>
      <c r="Y65" s="1184" t="s">
        <v>164</v>
      </c>
      <c r="Z65" s="1187"/>
      <c r="AA65" s="1184" t="s">
        <v>31</v>
      </c>
      <c r="AB65" s="1187"/>
      <c r="AC65" s="1184" t="s">
        <v>39</v>
      </c>
      <c r="AD65" s="279" t="s">
        <v>68</v>
      </c>
      <c r="AE65" s="1192" t="str">
        <f t="shared" si="0"/>
        <v/>
      </c>
      <c r="AF65" s="1195" t="s">
        <v>173</v>
      </c>
      <c r="AG65" s="1200" t="str">
        <f t="shared" si="1"/>
        <v/>
      </c>
    </row>
    <row r="66" spans="1:33" ht="36.75" customHeight="1">
      <c r="A66" s="1131">
        <f t="shared" si="2"/>
        <v>56</v>
      </c>
      <c r="B66" s="1136" t="str">
        <f>IF(基本情報入力シート!C109="","",基本情報入力シート!C109)</f>
        <v/>
      </c>
      <c r="C66" s="1141"/>
      <c r="D66" s="1141"/>
      <c r="E66" s="1141"/>
      <c r="F66" s="1141"/>
      <c r="G66" s="1141"/>
      <c r="H66" s="1141"/>
      <c r="I66" s="1141"/>
      <c r="J66" s="1141"/>
      <c r="K66" s="1148"/>
      <c r="L66" s="1131" t="str">
        <f>IF(基本情報入力シート!M109="","",基本情報入力シート!M109)</f>
        <v/>
      </c>
      <c r="M66" s="1131" t="str">
        <f>IF(基本情報入力シート!R109="","",基本情報入力シート!R109)</f>
        <v/>
      </c>
      <c r="N66" s="1131" t="str">
        <f>IF(基本情報入力シート!W109="","",基本情報入力シート!W109)</f>
        <v/>
      </c>
      <c r="O66" s="1131" t="str">
        <f>IF(基本情報入力シート!X109="","",基本情報入力シート!X109)</f>
        <v/>
      </c>
      <c r="P66" s="1164" t="str">
        <f>IF(基本情報入力シート!Y109="","",基本情報入力シート!Y109)</f>
        <v/>
      </c>
      <c r="Q66" s="983" t="str">
        <f>IF(基本情報入力シート!Z109="","",基本情報入力シート!Z109)</f>
        <v/>
      </c>
      <c r="R66" s="987" t="str">
        <f>IF(基本情報入力シート!AA109="","",基本情報入力シート!AA109)</f>
        <v/>
      </c>
      <c r="S66" s="1175"/>
      <c r="T66" s="1179" t="str">
        <f>IF(P66="","",VLOOKUP(P66,'【参考】数式用2'!$A$3:$C$26,3,FALSE))</f>
        <v/>
      </c>
      <c r="U66" s="1184" t="s">
        <v>171</v>
      </c>
      <c r="V66" s="1187"/>
      <c r="W66" s="1189" t="s">
        <v>31</v>
      </c>
      <c r="X66" s="1187"/>
      <c r="Y66" s="1184" t="s">
        <v>164</v>
      </c>
      <c r="Z66" s="1187"/>
      <c r="AA66" s="1184" t="s">
        <v>31</v>
      </c>
      <c r="AB66" s="1187"/>
      <c r="AC66" s="1184" t="s">
        <v>39</v>
      </c>
      <c r="AD66" s="279" t="s">
        <v>68</v>
      </c>
      <c r="AE66" s="1192" t="str">
        <f t="shared" si="0"/>
        <v/>
      </c>
      <c r="AF66" s="1195" t="s">
        <v>173</v>
      </c>
      <c r="AG66" s="1200" t="str">
        <f t="shared" si="1"/>
        <v/>
      </c>
    </row>
    <row r="67" spans="1:33" ht="36.75" customHeight="1">
      <c r="A67" s="1131">
        <f t="shared" si="2"/>
        <v>57</v>
      </c>
      <c r="B67" s="1136" t="str">
        <f>IF(基本情報入力シート!C110="","",基本情報入力シート!C110)</f>
        <v/>
      </c>
      <c r="C67" s="1141"/>
      <c r="D67" s="1141"/>
      <c r="E67" s="1141"/>
      <c r="F67" s="1141"/>
      <c r="G67" s="1141"/>
      <c r="H67" s="1141"/>
      <c r="I67" s="1141"/>
      <c r="J67" s="1141"/>
      <c r="K67" s="1148"/>
      <c r="L67" s="1131" t="str">
        <f>IF(基本情報入力シート!M110="","",基本情報入力シート!M110)</f>
        <v/>
      </c>
      <c r="M67" s="1131" t="str">
        <f>IF(基本情報入力シート!R110="","",基本情報入力シート!R110)</f>
        <v/>
      </c>
      <c r="N67" s="1131" t="str">
        <f>IF(基本情報入力シート!W110="","",基本情報入力シート!W110)</f>
        <v/>
      </c>
      <c r="O67" s="1131" t="str">
        <f>IF(基本情報入力シート!X110="","",基本情報入力シート!X110)</f>
        <v/>
      </c>
      <c r="P67" s="1164" t="str">
        <f>IF(基本情報入力シート!Y110="","",基本情報入力シート!Y110)</f>
        <v/>
      </c>
      <c r="Q67" s="983" t="str">
        <f>IF(基本情報入力シート!Z110="","",基本情報入力シート!Z110)</f>
        <v/>
      </c>
      <c r="R67" s="987" t="str">
        <f>IF(基本情報入力シート!AA110="","",基本情報入力シート!AA110)</f>
        <v/>
      </c>
      <c r="S67" s="1175"/>
      <c r="T67" s="1179" t="str">
        <f>IF(P67="","",VLOOKUP(P67,'【参考】数式用2'!$A$3:$C$26,3,FALSE))</f>
        <v/>
      </c>
      <c r="U67" s="1184" t="s">
        <v>171</v>
      </c>
      <c r="V67" s="1187"/>
      <c r="W67" s="1189" t="s">
        <v>31</v>
      </c>
      <c r="X67" s="1187"/>
      <c r="Y67" s="1184" t="s">
        <v>164</v>
      </c>
      <c r="Z67" s="1187"/>
      <c r="AA67" s="1184" t="s">
        <v>31</v>
      </c>
      <c r="AB67" s="1187"/>
      <c r="AC67" s="1184" t="s">
        <v>39</v>
      </c>
      <c r="AD67" s="279" t="s">
        <v>68</v>
      </c>
      <c r="AE67" s="1192" t="str">
        <f t="shared" si="0"/>
        <v/>
      </c>
      <c r="AF67" s="1195" t="s">
        <v>173</v>
      </c>
      <c r="AG67" s="1200" t="str">
        <f t="shared" si="1"/>
        <v/>
      </c>
    </row>
    <row r="68" spans="1:33" ht="36.75" customHeight="1">
      <c r="A68" s="1131">
        <f t="shared" si="2"/>
        <v>58</v>
      </c>
      <c r="B68" s="1136" t="str">
        <f>IF(基本情報入力シート!C111="","",基本情報入力シート!C111)</f>
        <v/>
      </c>
      <c r="C68" s="1141"/>
      <c r="D68" s="1141"/>
      <c r="E68" s="1141"/>
      <c r="F68" s="1141"/>
      <c r="G68" s="1141"/>
      <c r="H68" s="1141"/>
      <c r="I68" s="1141"/>
      <c r="J68" s="1141"/>
      <c r="K68" s="1148"/>
      <c r="L68" s="1131" t="str">
        <f>IF(基本情報入力シート!M111="","",基本情報入力シート!M111)</f>
        <v/>
      </c>
      <c r="M68" s="1131" t="str">
        <f>IF(基本情報入力シート!R111="","",基本情報入力シート!R111)</f>
        <v/>
      </c>
      <c r="N68" s="1131" t="str">
        <f>IF(基本情報入力シート!W111="","",基本情報入力シート!W111)</f>
        <v/>
      </c>
      <c r="O68" s="1131" t="str">
        <f>IF(基本情報入力シート!X111="","",基本情報入力シート!X111)</f>
        <v/>
      </c>
      <c r="P68" s="1164" t="str">
        <f>IF(基本情報入力シート!Y111="","",基本情報入力シート!Y111)</f>
        <v/>
      </c>
      <c r="Q68" s="983" t="str">
        <f>IF(基本情報入力シート!Z111="","",基本情報入力シート!Z111)</f>
        <v/>
      </c>
      <c r="R68" s="987" t="str">
        <f>IF(基本情報入力シート!AA111="","",基本情報入力シート!AA111)</f>
        <v/>
      </c>
      <c r="S68" s="1175"/>
      <c r="T68" s="1179" t="str">
        <f>IF(P68="","",VLOOKUP(P68,'【参考】数式用2'!$A$3:$C$26,3,FALSE))</f>
        <v/>
      </c>
      <c r="U68" s="1184" t="s">
        <v>171</v>
      </c>
      <c r="V68" s="1187"/>
      <c r="W68" s="1189" t="s">
        <v>31</v>
      </c>
      <c r="X68" s="1187"/>
      <c r="Y68" s="1184" t="s">
        <v>164</v>
      </c>
      <c r="Z68" s="1187"/>
      <c r="AA68" s="1184" t="s">
        <v>31</v>
      </c>
      <c r="AB68" s="1187"/>
      <c r="AC68" s="1184" t="s">
        <v>39</v>
      </c>
      <c r="AD68" s="279" t="s">
        <v>68</v>
      </c>
      <c r="AE68" s="1192" t="str">
        <f t="shared" si="0"/>
        <v/>
      </c>
      <c r="AF68" s="1195" t="s">
        <v>173</v>
      </c>
      <c r="AG68" s="1200" t="str">
        <f t="shared" si="1"/>
        <v/>
      </c>
    </row>
    <row r="69" spans="1:33" ht="36.75" customHeight="1">
      <c r="A69" s="1131">
        <f t="shared" si="2"/>
        <v>59</v>
      </c>
      <c r="B69" s="1136" t="str">
        <f>IF(基本情報入力シート!C112="","",基本情報入力シート!C112)</f>
        <v/>
      </c>
      <c r="C69" s="1141"/>
      <c r="D69" s="1141"/>
      <c r="E69" s="1141"/>
      <c r="F69" s="1141"/>
      <c r="G69" s="1141"/>
      <c r="H69" s="1141"/>
      <c r="I69" s="1141"/>
      <c r="J69" s="1141"/>
      <c r="K69" s="1148"/>
      <c r="L69" s="1131" t="str">
        <f>IF(基本情報入力シート!M112="","",基本情報入力シート!M112)</f>
        <v/>
      </c>
      <c r="M69" s="1131" t="str">
        <f>IF(基本情報入力シート!R112="","",基本情報入力シート!R112)</f>
        <v/>
      </c>
      <c r="N69" s="1131" t="str">
        <f>IF(基本情報入力シート!W112="","",基本情報入力シート!W112)</f>
        <v/>
      </c>
      <c r="O69" s="1131" t="str">
        <f>IF(基本情報入力シート!X112="","",基本情報入力シート!X112)</f>
        <v/>
      </c>
      <c r="P69" s="1164" t="str">
        <f>IF(基本情報入力シート!Y112="","",基本情報入力シート!Y112)</f>
        <v/>
      </c>
      <c r="Q69" s="983" t="str">
        <f>IF(基本情報入力シート!Z112="","",基本情報入力シート!Z112)</f>
        <v/>
      </c>
      <c r="R69" s="987" t="str">
        <f>IF(基本情報入力シート!AA112="","",基本情報入力シート!AA112)</f>
        <v/>
      </c>
      <c r="S69" s="1175"/>
      <c r="T69" s="1179" t="str">
        <f>IF(P69="","",VLOOKUP(P69,'【参考】数式用2'!$A$3:$C$26,3,FALSE))</f>
        <v/>
      </c>
      <c r="U69" s="1184" t="s">
        <v>171</v>
      </c>
      <c r="V69" s="1187"/>
      <c r="W69" s="1189" t="s">
        <v>31</v>
      </c>
      <c r="X69" s="1187"/>
      <c r="Y69" s="1184" t="s">
        <v>164</v>
      </c>
      <c r="Z69" s="1187"/>
      <c r="AA69" s="1184" t="s">
        <v>31</v>
      </c>
      <c r="AB69" s="1187"/>
      <c r="AC69" s="1184" t="s">
        <v>39</v>
      </c>
      <c r="AD69" s="279" t="s">
        <v>68</v>
      </c>
      <c r="AE69" s="1192" t="str">
        <f t="shared" si="0"/>
        <v/>
      </c>
      <c r="AF69" s="1195" t="s">
        <v>173</v>
      </c>
      <c r="AG69" s="1200" t="str">
        <f t="shared" si="1"/>
        <v/>
      </c>
    </row>
    <row r="70" spans="1:33" ht="36.75" customHeight="1">
      <c r="A70" s="1131">
        <f t="shared" si="2"/>
        <v>60</v>
      </c>
      <c r="B70" s="1136" t="str">
        <f>IF(基本情報入力シート!C113="","",基本情報入力シート!C113)</f>
        <v/>
      </c>
      <c r="C70" s="1141"/>
      <c r="D70" s="1141"/>
      <c r="E70" s="1141"/>
      <c r="F70" s="1141"/>
      <c r="G70" s="1141"/>
      <c r="H70" s="1141"/>
      <c r="I70" s="1141"/>
      <c r="J70" s="1141"/>
      <c r="K70" s="1148"/>
      <c r="L70" s="1131" t="str">
        <f>IF(基本情報入力シート!M113="","",基本情報入力シート!M113)</f>
        <v/>
      </c>
      <c r="M70" s="1131" t="str">
        <f>IF(基本情報入力シート!R113="","",基本情報入力シート!R113)</f>
        <v/>
      </c>
      <c r="N70" s="1131" t="str">
        <f>IF(基本情報入力シート!W113="","",基本情報入力シート!W113)</f>
        <v/>
      </c>
      <c r="O70" s="1131" t="str">
        <f>IF(基本情報入力シート!X113="","",基本情報入力シート!X113)</f>
        <v/>
      </c>
      <c r="P70" s="1164" t="str">
        <f>IF(基本情報入力シート!Y113="","",基本情報入力シート!Y113)</f>
        <v/>
      </c>
      <c r="Q70" s="983" t="str">
        <f>IF(基本情報入力シート!Z113="","",基本情報入力シート!Z113)</f>
        <v/>
      </c>
      <c r="R70" s="987" t="str">
        <f>IF(基本情報入力シート!AA113="","",基本情報入力シート!AA113)</f>
        <v/>
      </c>
      <c r="S70" s="1175"/>
      <c r="T70" s="1179" t="str">
        <f>IF(P70="","",VLOOKUP(P70,'【参考】数式用2'!$A$3:$C$26,3,FALSE))</f>
        <v/>
      </c>
      <c r="U70" s="1184" t="s">
        <v>171</v>
      </c>
      <c r="V70" s="1187"/>
      <c r="W70" s="1189" t="s">
        <v>31</v>
      </c>
      <c r="X70" s="1187"/>
      <c r="Y70" s="1184" t="s">
        <v>164</v>
      </c>
      <c r="Z70" s="1187"/>
      <c r="AA70" s="1184" t="s">
        <v>31</v>
      </c>
      <c r="AB70" s="1187"/>
      <c r="AC70" s="1184" t="s">
        <v>39</v>
      </c>
      <c r="AD70" s="279" t="s">
        <v>68</v>
      </c>
      <c r="AE70" s="1192" t="str">
        <f t="shared" si="0"/>
        <v/>
      </c>
      <c r="AF70" s="1195" t="s">
        <v>173</v>
      </c>
      <c r="AG70" s="1200" t="str">
        <f t="shared" si="1"/>
        <v/>
      </c>
    </row>
    <row r="71" spans="1:33" ht="36.75" customHeight="1">
      <c r="A71" s="1131">
        <f t="shared" si="2"/>
        <v>61</v>
      </c>
      <c r="B71" s="1136" t="str">
        <f>IF(基本情報入力シート!C114="","",基本情報入力シート!C114)</f>
        <v/>
      </c>
      <c r="C71" s="1141"/>
      <c r="D71" s="1141"/>
      <c r="E71" s="1141"/>
      <c r="F71" s="1141"/>
      <c r="G71" s="1141"/>
      <c r="H71" s="1141"/>
      <c r="I71" s="1141"/>
      <c r="J71" s="1141"/>
      <c r="K71" s="1148"/>
      <c r="L71" s="1131" t="str">
        <f>IF(基本情報入力シート!M114="","",基本情報入力シート!M114)</f>
        <v/>
      </c>
      <c r="M71" s="1131" t="str">
        <f>IF(基本情報入力シート!R114="","",基本情報入力シート!R114)</f>
        <v/>
      </c>
      <c r="N71" s="1131" t="str">
        <f>IF(基本情報入力シート!W114="","",基本情報入力シート!W114)</f>
        <v/>
      </c>
      <c r="O71" s="1131" t="str">
        <f>IF(基本情報入力シート!X114="","",基本情報入力シート!X114)</f>
        <v/>
      </c>
      <c r="P71" s="1164" t="str">
        <f>IF(基本情報入力シート!Y114="","",基本情報入力シート!Y114)</f>
        <v/>
      </c>
      <c r="Q71" s="983" t="str">
        <f>IF(基本情報入力シート!Z114="","",基本情報入力シート!Z114)</f>
        <v/>
      </c>
      <c r="R71" s="987" t="str">
        <f>IF(基本情報入力シート!AA114="","",基本情報入力シート!AA114)</f>
        <v/>
      </c>
      <c r="S71" s="1175"/>
      <c r="T71" s="1179" t="str">
        <f>IF(P71="","",VLOOKUP(P71,'【参考】数式用2'!$A$3:$C$26,3,FALSE))</f>
        <v/>
      </c>
      <c r="U71" s="1184" t="s">
        <v>171</v>
      </c>
      <c r="V71" s="1187"/>
      <c r="W71" s="1189" t="s">
        <v>31</v>
      </c>
      <c r="X71" s="1187"/>
      <c r="Y71" s="1184" t="s">
        <v>164</v>
      </c>
      <c r="Z71" s="1187"/>
      <c r="AA71" s="1184" t="s">
        <v>31</v>
      </c>
      <c r="AB71" s="1187"/>
      <c r="AC71" s="1184" t="s">
        <v>39</v>
      </c>
      <c r="AD71" s="279" t="s">
        <v>68</v>
      </c>
      <c r="AE71" s="1192" t="str">
        <f t="shared" si="0"/>
        <v/>
      </c>
      <c r="AF71" s="1195" t="s">
        <v>173</v>
      </c>
      <c r="AG71" s="1200" t="str">
        <f t="shared" si="1"/>
        <v/>
      </c>
    </row>
    <row r="72" spans="1:33" ht="36.75" customHeight="1">
      <c r="A72" s="1131">
        <f t="shared" si="2"/>
        <v>62</v>
      </c>
      <c r="B72" s="1136" t="str">
        <f>IF(基本情報入力シート!C115="","",基本情報入力シート!C115)</f>
        <v/>
      </c>
      <c r="C72" s="1141"/>
      <c r="D72" s="1141"/>
      <c r="E72" s="1141"/>
      <c r="F72" s="1141"/>
      <c r="G72" s="1141"/>
      <c r="H72" s="1141"/>
      <c r="I72" s="1141"/>
      <c r="J72" s="1141"/>
      <c r="K72" s="1148"/>
      <c r="L72" s="1131" t="str">
        <f>IF(基本情報入力シート!M115="","",基本情報入力シート!M115)</f>
        <v/>
      </c>
      <c r="M72" s="1131" t="str">
        <f>IF(基本情報入力シート!R115="","",基本情報入力シート!R115)</f>
        <v/>
      </c>
      <c r="N72" s="1131" t="str">
        <f>IF(基本情報入力シート!W115="","",基本情報入力シート!W115)</f>
        <v/>
      </c>
      <c r="O72" s="1131" t="str">
        <f>IF(基本情報入力シート!X115="","",基本情報入力シート!X115)</f>
        <v/>
      </c>
      <c r="P72" s="1164" t="str">
        <f>IF(基本情報入力シート!Y115="","",基本情報入力シート!Y115)</f>
        <v/>
      </c>
      <c r="Q72" s="983" t="str">
        <f>IF(基本情報入力シート!Z115="","",基本情報入力シート!Z115)</f>
        <v/>
      </c>
      <c r="R72" s="987" t="str">
        <f>IF(基本情報入力シート!AA115="","",基本情報入力シート!AA115)</f>
        <v/>
      </c>
      <c r="S72" s="1175"/>
      <c r="T72" s="1179" t="str">
        <f>IF(P72="","",VLOOKUP(P72,'【参考】数式用2'!$A$3:$C$26,3,FALSE))</f>
        <v/>
      </c>
      <c r="U72" s="1184" t="s">
        <v>171</v>
      </c>
      <c r="V72" s="1187"/>
      <c r="W72" s="1189" t="s">
        <v>31</v>
      </c>
      <c r="X72" s="1187"/>
      <c r="Y72" s="1184" t="s">
        <v>164</v>
      </c>
      <c r="Z72" s="1187"/>
      <c r="AA72" s="1184" t="s">
        <v>31</v>
      </c>
      <c r="AB72" s="1187"/>
      <c r="AC72" s="1184" t="s">
        <v>39</v>
      </c>
      <c r="AD72" s="279" t="s">
        <v>68</v>
      </c>
      <c r="AE72" s="1192" t="str">
        <f t="shared" si="0"/>
        <v/>
      </c>
      <c r="AF72" s="1195" t="s">
        <v>173</v>
      </c>
      <c r="AG72" s="1200" t="str">
        <f t="shared" si="1"/>
        <v/>
      </c>
    </row>
    <row r="73" spans="1:33" ht="36.75" customHeight="1">
      <c r="A73" s="1131">
        <f t="shared" si="2"/>
        <v>63</v>
      </c>
      <c r="B73" s="1136" t="str">
        <f>IF(基本情報入力シート!C116="","",基本情報入力シート!C116)</f>
        <v/>
      </c>
      <c r="C73" s="1141"/>
      <c r="D73" s="1141"/>
      <c r="E73" s="1141"/>
      <c r="F73" s="1141"/>
      <c r="G73" s="1141"/>
      <c r="H73" s="1141"/>
      <c r="I73" s="1141"/>
      <c r="J73" s="1141"/>
      <c r="K73" s="1148"/>
      <c r="L73" s="1131" t="str">
        <f>IF(基本情報入力シート!M116="","",基本情報入力シート!M116)</f>
        <v/>
      </c>
      <c r="M73" s="1131" t="str">
        <f>IF(基本情報入力シート!R116="","",基本情報入力シート!R116)</f>
        <v/>
      </c>
      <c r="N73" s="1131" t="str">
        <f>IF(基本情報入力シート!W116="","",基本情報入力シート!W116)</f>
        <v/>
      </c>
      <c r="O73" s="1131" t="str">
        <f>IF(基本情報入力シート!X116="","",基本情報入力シート!X116)</f>
        <v/>
      </c>
      <c r="P73" s="1164" t="str">
        <f>IF(基本情報入力シート!Y116="","",基本情報入力シート!Y116)</f>
        <v/>
      </c>
      <c r="Q73" s="983" t="str">
        <f>IF(基本情報入力シート!Z116="","",基本情報入力シート!Z116)</f>
        <v/>
      </c>
      <c r="R73" s="987" t="str">
        <f>IF(基本情報入力シート!AA116="","",基本情報入力シート!AA116)</f>
        <v/>
      </c>
      <c r="S73" s="1175"/>
      <c r="T73" s="1179" t="str">
        <f>IF(P73="","",VLOOKUP(P73,'【参考】数式用2'!$A$3:$C$26,3,FALSE))</f>
        <v/>
      </c>
      <c r="U73" s="1184" t="s">
        <v>171</v>
      </c>
      <c r="V73" s="1187"/>
      <c r="W73" s="1189" t="s">
        <v>31</v>
      </c>
      <c r="X73" s="1187"/>
      <c r="Y73" s="1184" t="s">
        <v>164</v>
      </c>
      <c r="Z73" s="1187"/>
      <c r="AA73" s="1184" t="s">
        <v>31</v>
      </c>
      <c r="AB73" s="1187"/>
      <c r="AC73" s="1184" t="s">
        <v>39</v>
      </c>
      <c r="AD73" s="279" t="s">
        <v>68</v>
      </c>
      <c r="AE73" s="1192" t="str">
        <f t="shared" si="0"/>
        <v/>
      </c>
      <c r="AF73" s="1195" t="s">
        <v>173</v>
      </c>
      <c r="AG73" s="1200" t="str">
        <f t="shared" si="1"/>
        <v/>
      </c>
    </row>
    <row r="74" spans="1:33" ht="36.75" customHeight="1">
      <c r="A74" s="1131">
        <f t="shared" si="2"/>
        <v>64</v>
      </c>
      <c r="B74" s="1136" t="str">
        <f>IF(基本情報入力シート!C117="","",基本情報入力シート!C117)</f>
        <v/>
      </c>
      <c r="C74" s="1141"/>
      <c r="D74" s="1141"/>
      <c r="E74" s="1141"/>
      <c r="F74" s="1141"/>
      <c r="G74" s="1141"/>
      <c r="H74" s="1141"/>
      <c r="I74" s="1141"/>
      <c r="J74" s="1141"/>
      <c r="K74" s="1148"/>
      <c r="L74" s="1131" t="str">
        <f>IF(基本情報入力シート!M117="","",基本情報入力シート!M117)</f>
        <v/>
      </c>
      <c r="M74" s="1131" t="str">
        <f>IF(基本情報入力シート!R117="","",基本情報入力シート!R117)</f>
        <v/>
      </c>
      <c r="N74" s="1131" t="str">
        <f>IF(基本情報入力シート!W117="","",基本情報入力シート!W117)</f>
        <v/>
      </c>
      <c r="O74" s="1131" t="str">
        <f>IF(基本情報入力シート!X117="","",基本情報入力シート!X117)</f>
        <v/>
      </c>
      <c r="P74" s="1164" t="str">
        <f>IF(基本情報入力シート!Y117="","",基本情報入力シート!Y117)</f>
        <v/>
      </c>
      <c r="Q74" s="983" t="str">
        <f>IF(基本情報入力シート!Z117="","",基本情報入力シート!Z117)</f>
        <v/>
      </c>
      <c r="R74" s="987" t="str">
        <f>IF(基本情報入力シート!AA117="","",基本情報入力シート!AA117)</f>
        <v/>
      </c>
      <c r="S74" s="1175"/>
      <c r="T74" s="1179" t="str">
        <f>IF(P74="","",VLOOKUP(P74,'【参考】数式用2'!$A$3:$C$26,3,FALSE))</f>
        <v/>
      </c>
      <c r="U74" s="1184" t="s">
        <v>171</v>
      </c>
      <c r="V74" s="1187"/>
      <c r="W74" s="1189" t="s">
        <v>31</v>
      </c>
      <c r="X74" s="1187"/>
      <c r="Y74" s="1184" t="s">
        <v>164</v>
      </c>
      <c r="Z74" s="1187"/>
      <c r="AA74" s="1184" t="s">
        <v>31</v>
      </c>
      <c r="AB74" s="1187"/>
      <c r="AC74" s="1184" t="s">
        <v>39</v>
      </c>
      <c r="AD74" s="279" t="s">
        <v>68</v>
      </c>
      <c r="AE74" s="1192" t="str">
        <f t="shared" si="0"/>
        <v/>
      </c>
      <c r="AF74" s="1195" t="s">
        <v>173</v>
      </c>
      <c r="AG74" s="1200" t="str">
        <f t="shared" si="1"/>
        <v/>
      </c>
    </row>
    <row r="75" spans="1:33" ht="36.75" customHeight="1">
      <c r="A75" s="1131">
        <f t="shared" si="2"/>
        <v>65</v>
      </c>
      <c r="B75" s="1136" t="str">
        <f>IF(基本情報入力シート!C118="","",基本情報入力シート!C118)</f>
        <v/>
      </c>
      <c r="C75" s="1141"/>
      <c r="D75" s="1141"/>
      <c r="E75" s="1141"/>
      <c r="F75" s="1141"/>
      <c r="G75" s="1141"/>
      <c r="H75" s="1141"/>
      <c r="I75" s="1141"/>
      <c r="J75" s="1141"/>
      <c r="K75" s="1148"/>
      <c r="L75" s="1131" t="str">
        <f>IF(基本情報入力シート!M118="","",基本情報入力シート!M118)</f>
        <v/>
      </c>
      <c r="M75" s="1131" t="str">
        <f>IF(基本情報入力シート!R118="","",基本情報入力シート!R118)</f>
        <v/>
      </c>
      <c r="N75" s="1131" t="str">
        <f>IF(基本情報入力シート!W118="","",基本情報入力シート!W118)</f>
        <v/>
      </c>
      <c r="O75" s="1131" t="str">
        <f>IF(基本情報入力シート!X118="","",基本情報入力シート!X118)</f>
        <v/>
      </c>
      <c r="P75" s="1164" t="str">
        <f>IF(基本情報入力シート!Y118="","",基本情報入力シート!Y118)</f>
        <v/>
      </c>
      <c r="Q75" s="983" t="str">
        <f>IF(基本情報入力シート!Z118="","",基本情報入力シート!Z118)</f>
        <v/>
      </c>
      <c r="R75" s="987" t="str">
        <f>IF(基本情報入力シート!AA118="","",基本情報入力シート!AA118)</f>
        <v/>
      </c>
      <c r="S75" s="1175"/>
      <c r="T75" s="1179" t="str">
        <f>IF(P75="","",VLOOKUP(P75,'【参考】数式用2'!$A$3:$C$26,3,FALSE))</f>
        <v/>
      </c>
      <c r="U75" s="1184" t="s">
        <v>171</v>
      </c>
      <c r="V75" s="1187"/>
      <c r="W75" s="1189" t="s">
        <v>31</v>
      </c>
      <c r="X75" s="1187"/>
      <c r="Y75" s="1184" t="s">
        <v>164</v>
      </c>
      <c r="Z75" s="1187"/>
      <c r="AA75" s="1184" t="s">
        <v>31</v>
      </c>
      <c r="AB75" s="1187"/>
      <c r="AC75" s="1184" t="s">
        <v>39</v>
      </c>
      <c r="AD75" s="279" t="s">
        <v>68</v>
      </c>
      <c r="AE75" s="1192" t="str">
        <f t="shared" ref="AE75:AE110" si="3">IF(V75&gt;=1,(Z75*12+AB75)-(V75*12+X75)+1,"")</f>
        <v/>
      </c>
      <c r="AF75" s="1195" t="s">
        <v>173</v>
      </c>
      <c r="AG75" s="1200" t="str">
        <f t="shared" ref="AG75:AG110" si="4">IFERROR(ROUNDDOWN(ROUND(Q75*T75,0)*R75,0)*AE75,"")</f>
        <v/>
      </c>
    </row>
    <row r="76" spans="1:33" ht="36.75" customHeight="1">
      <c r="A76" s="1131">
        <f t="shared" ref="A76:A110" si="5">A75+1</f>
        <v>66</v>
      </c>
      <c r="B76" s="1136" t="str">
        <f>IF(基本情報入力シート!C119="","",基本情報入力シート!C119)</f>
        <v/>
      </c>
      <c r="C76" s="1141"/>
      <c r="D76" s="1141"/>
      <c r="E76" s="1141"/>
      <c r="F76" s="1141"/>
      <c r="G76" s="1141"/>
      <c r="H76" s="1141"/>
      <c r="I76" s="1141"/>
      <c r="J76" s="1141"/>
      <c r="K76" s="1148"/>
      <c r="L76" s="1131" t="str">
        <f>IF(基本情報入力シート!M119="","",基本情報入力シート!M119)</f>
        <v/>
      </c>
      <c r="M76" s="1131" t="str">
        <f>IF(基本情報入力シート!R119="","",基本情報入力シート!R119)</f>
        <v/>
      </c>
      <c r="N76" s="1131" t="str">
        <f>IF(基本情報入力シート!W119="","",基本情報入力シート!W119)</f>
        <v/>
      </c>
      <c r="O76" s="1131" t="str">
        <f>IF(基本情報入力シート!X119="","",基本情報入力シート!X119)</f>
        <v/>
      </c>
      <c r="P76" s="1164" t="str">
        <f>IF(基本情報入力シート!Y119="","",基本情報入力シート!Y119)</f>
        <v/>
      </c>
      <c r="Q76" s="983" t="str">
        <f>IF(基本情報入力シート!Z119="","",基本情報入力シート!Z119)</f>
        <v/>
      </c>
      <c r="R76" s="987" t="str">
        <f>IF(基本情報入力シート!AA119="","",基本情報入力シート!AA119)</f>
        <v/>
      </c>
      <c r="S76" s="1175"/>
      <c r="T76" s="1179" t="str">
        <f>IF(P76="","",VLOOKUP(P76,'【参考】数式用2'!$A$3:$C$26,3,FALSE))</f>
        <v/>
      </c>
      <c r="U76" s="1184" t="s">
        <v>171</v>
      </c>
      <c r="V76" s="1187"/>
      <c r="W76" s="1189" t="s">
        <v>31</v>
      </c>
      <c r="X76" s="1187"/>
      <c r="Y76" s="1184" t="s">
        <v>164</v>
      </c>
      <c r="Z76" s="1187"/>
      <c r="AA76" s="1184" t="s">
        <v>31</v>
      </c>
      <c r="AB76" s="1187"/>
      <c r="AC76" s="1184" t="s">
        <v>39</v>
      </c>
      <c r="AD76" s="279" t="s">
        <v>68</v>
      </c>
      <c r="AE76" s="1192" t="str">
        <f t="shared" si="3"/>
        <v/>
      </c>
      <c r="AF76" s="1195" t="s">
        <v>173</v>
      </c>
      <c r="AG76" s="1200" t="str">
        <f t="shared" si="4"/>
        <v/>
      </c>
    </row>
    <row r="77" spans="1:33" ht="36.75" customHeight="1">
      <c r="A77" s="1131">
        <f t="shared" si="5"/>
        <v>67</v>
      </c>
      <c r="B77" s="1136" t="str">
        <f>IF(基本情報入力シート!C120="","",基本情報入力シート!C120)</f>
        <v/>
      </c>
      <c r="C77" s="1141"/>
      <c r="D77" s="1141"/>
      <c r="E77" s="1141"/>
      <c r="F77" s="1141"/>
      <c r="G77" s="1141"/>
      <c r="H77" s="1141"/>
      <c r="I77" s="1141"/>
      <c r="J77" s="1141"/>
      <c r="K77" s="1148"/>
      <c r="L77" s="1131" t="str">
        <f>IF(基本情報入力シート!M120="","",基本情報入力シート!M120)</f>
        <v/>
      </c>
      <c r="M77" s="1131" t="str">
        <f>IF(基本情報入力シート!R120="","",基本情報入力シート!R120)</f>
        <v/>
      </c>
      <c r="N77" s="1131" t="str">
        <f>IF(基本情報入力シート!W120="","",基本情報入力シート!W120)</f>
        <v/>
      </c>
      <c r="O77" s="1131" t="str">
        <f>IF(基本情報入力シート!X120="","",基本情報入力シート!X120)</f>
        <v/>
      </c>
      <c r="P77" s="1164" t="str">
        <f>IF(基本情報入力シート!Y120="","",基本情報入力シート!Y120)</f>
        <v/>
      </c>
      <c r="Q77" s="983" t="str">
        <f>IF(基本情報入力シート!Z120="","",基本情報入力シート!Z120)</f>
        <v/>
      </c>
      <c r="R77" s="987" t="str">
        <f>IF(基本情報入力シート!AA120="","",基本情報入力シート!AA120)</f>
        <v/>
      </c>
      <c r="S77" s="1175"/>
      <c r="T77" s="1179" t="str">
        <f>IF(P77="","",VLOOKUP(P77,'【参考】数式用2'!$A$3:$C$26,3,FALSE))</f>
        <v/>
      </c>
      <c r="U77" s="1184" t="s">
        <v>171</v>
      </c>
      <c r="V77" s="1187"/>
      <c r="W77" s="1189" t="s">
        <v>31</v>
      </c>
      <c r="X77" s="1187"/>
      <c r="Y77" s="1184" t="s">
        <v>164</v>
      </c>
      <c r="Z77" s="1187"/>
      <c r="AA77" s="1184" t="s">
        <v>31</v>
      </c>
      <c r="AB77" s="1187"/>
      <c r="AC77" s="1184" t="s">
        <v>39</v>
      </c>
      <c r="AD77" s="279" t="s">
        <v>68</v>
      </c>
      <c r="AE77" s="1192" t="str">
        <f t="shared" si="3"/>
        <v/>
      </c>
      <c r="AF77" s="1195" t="s">
        <v>173</v>
      </c>
      <c r="AG77" s="1200" t="str">
        <f t="shared" si="4"/>
        <v/>
      </c>
    </row>
    <row r="78" spans="1:33" ht="36.75" customHeight="1">
      <c r="A78" s="1131">
        <f t="shared" si="5"/>
        <v>68</v>
      </c>
      <c r="B78" s="1136" t="str">
        <f>IF(基本情報入力シート!C121="","",基本情報入力シート!C121)</f>
        <v/>
      </c>
      <c r="C78" s="1141"/>
      <c r="D78" s="1141"/>
      <c r="E78" s="1141"/>
      <c r="F78" s="1141"/>
      <c r="G78" s="1141"/>
      <c r="H78" s="1141"/>
      <c r="I78" s="1141"/>
      <c r="J78" s="1141"/>
      <c r="K78" s="1148"/>
      <c r="L78" s="1131" t="str">
        <f>IF(基本情報入力シート!M121="","",基本情報入力シート!M121)</f>
        <v/>
      </c>
      <c r="M78" s="1131" t="str">
        <f>IF(基本情報入力シート!R121="","",基本情報入力シート!R121)</f>
        <v/>
      </c>
      <c r="N78" s="1131" t="str">
        <f>IF(基本情報入力シート!W121="","",基本情報入力シート!W121)</f>
        <v/>
      </c>
      <c r="O78" s="1131" t="str">
        <f>IF(基本情報入力シート!X121="","",基本情報入力シート!X121)</f>
        <v/>
      </c>
      <c r="P78" s="1164" t="str">
        <f>IF(基本情報入力シート!Y121="","",基本情報入力シート!Y121)</f>
        <v/>
      </c>
      <c r="Q78" s="983" t="str">
        <f>IF(基本情報入力シート!Z121="","",基本情報入力シート!Z121)</f>
        <v/>
      </c>
      <c r="R78" s="987" t="str">
        <f>IF(基本情報入力シート!AA121="","",基本情報入力シート!AA121)</f>
        <v/>
      </c>
      <c r="S78" s="1175"/>
      <c r="T78" s="1179" t="str">
        <f>IF(P78="","",VLOOKUP(P78,'【参考】数式用2'!$A$3:$C$26,3,FALSE))</f>
        <v/>
      </c>
      <c r="U78" s="1184" t="s">
        <v>171</v>
      </c>
      <c r="V78" s="1187"/>
      <c r="W78" s="1189" t="s">
        <v>31</v>
      </c>
      <c r="X78" s="1187"/>
      <c r="Y78" s="1184" t="s">
        <v>164</v>
      </c>
      <c r="Z78" s="1187"/>
      <c r="AA78" s="1184" t="s">
        <v>31</v>
      </c>
      <c r="AB78" s="1187"/>
      <c r="AC78" s="1184" t="s">
        <v>39</v>
      </c>
      <c r="AD78" s="279" t="s">
        <v>68</v>
      </c>
      <c r="AE78" s="1192" t="str">
        <f t="shared" si="3"/>
        <v/>
      </c>
      <c r="AF78" s="1195" t="s">
        <v>173</v>
      </c>
      <c r="AG78" s="1200" t="str">
        <f t="shared" si="4"/>
        <v/>
      </c>
    </row>
    <row r="79" spans="1:33" ht="36.75" customHeight="1">
      <c r="A79" s="1131">
        <f t="shared" si="5"/>
        <v>69</v>
      </c>
      <c r="B79" s="1136" t="str">
        <f>IF(基本情報入力シート!C122="","",基本情報入力シート!C122)</f>
        <v/>
      </c>
      <c r="C79" s="1141"/>
      <c r="D79" s="1141"/>
      <c r="E79" s="1141"/>
      <c r="F79" s="1141"/>
      <c r="G79" s="1141"/>
      <c r="H79" s="1141"/>
      <c r="I79" s="1141"/>
      <c r="J79" s="1141"/>
      <c r="K79" s="1148"/>
      <c r="L79" s="1131" t="str">
        <f>IF(基本情報入力シート!M122="","",基本情報入力シート!M122)</f>
        <v/>
      </c>
      <c r="M79" s="1131" t="str">
        <f>IF(基本情報入力シート!R122="","",基本情報入力シート!R122)</f>
        <v/>
      </c>
      <c r="N79" s="1131" t="str">
        <f>IF(基本情報入力シート!W122="","",基本情報入力シート!W122)</f>
        <v/>
      </c>
      <c r="O79" s="1131" t="str">
        <f>IF(基本情報入力シート!X122="","",基本情報入力シート!X122)</f>
        <v/>
      </c>
      <c r="P79" s="1164" t="str">
        <f>IF(基本情報入力シート!Y122="","",基本情報入力シート!Y122)</f>
        <v/>
      </c>
      <c r="Q79" s="983" t="str">
        <f>IF(基本情報入力シート!Z122="","",基本情報入力シート!Z122)</f>
        <v/>
      </c>
      <c r="R79" s="987" t="str">
        <f>IF(基本情報入力シート!AA122="","",基本情報入力シート!AA122)</f>
        <v/>
      </c>
      <c r="S79" s="1175"/>
      <c r="T79" s="1179" t="str">
        <f>IF(P79="","",VLOOKUP(P79,'【参考】数式用2'!$A$3:$C$26,3,FALSE))</f>
        <v/>
      </c>
      <c r="U79" s="1184" t="s">
        <v>171</v>
      </c>
      <c r="V79" s="1187"/>
      <c r="W79" s="1189" t="s">
        <v>31</v>
      </c>
      <c r="X79" s="1187"/>
      <c r="Y79" s="1184" t="s">
        <v>164</v>
      </c>
      <c r="Z79" s="1187"/>
      <c r="AA79" s="1184" t="s">
        <v>31</v>
      </c>
      <c r="AB79" s="1187"/>
      <c r="AC79" s="1184" t="s">
        <v>39</v>
      </c>
      <c r="AD79" s="279" t="s">
        <v>68</v>
      </c>
      <c r="AE79" s="1192" t="str">
        <f t="shared" si="3"/>
        <v/>
      </c>
      <c r="AF79" s="1195" t="s">
        <v>173</v>
      </c>
      <c r="AG79" s="1200" t="str">
        <f t="shared" si="4"/>
        <v/>
      </c>
    </row>
    <row r="80" spans="1:33" ht="36.75" customHeight="1">
      <c r="A80" s="1131">
        <f t="shared" si="5"/>
        <v>70</v>
      </c>
      <c r="B80" s="1136" t="str">
        <f>IF(基本情報入力シート!C123="","",基本情報入力シート!C123)</f>
        <v/>
      </c>
      <c r="C80" s="1141"/>
      <c r="D80" s="1141"/>
      <c r="E80" s="1141"/>
      <c r="F80" s="1141"/>
      <c r="G80" s="1141"/>
      <c r="H80" s="1141"/>
      <c r="I80" s="1141"/>
      <c r="J80" s="1141"/>
      <c r="K80" s="1148"/>
      <c r="L80" s="1131" t="str">
        <f>IF(基本情報入力シート!M123="","",基本情報入力シート!M123)</f>
        <v/>
      </c>
      <c r="M80" s="1131" t="str">
        <f>IF(基本情報入力シート!R123="","",基本情報入力シート!R123)</f>
        <v/>
      </c>
      <c r="N80" s="1131" t="str">
        <f>IF(基本情報入力シート!W123="","",基本情報入力シート!W123)</f>
        <v/>
      </c>
      <c r="O80" s="1131" t="str">
        <f>IF(基本情報入力シート!X123="","",基本情報入力シート!X123)</f>
        <v/>
      </c>
      <c r="P80" s="1164" t="str">
        <f>IF(基本情報入力シート!Y123="","",基本情報入力シート!Y123)</f>
        <v/>
      </c>
      <c r="Q80" s="983" t="str">
        <f>IF(基本情報入力シート!Z123="","",基本情報入力シート!Z123)</f>
        <v/>
      </c>
      <c r="R80" s="987" t="str">
        <f>IF(基本情報入力シート!AA123="","",基本情報入力シート!AA123)</f>
        <v/>
      </c>
      <c r="S80" s="1175"/>
      <c r="T80" s="1179" t="str">
        <f>IF(P80="","",VLOOKUP(P80,'【参考】数式用2'!$A$3:$C$26,3,FALSE))</f>
        <v/>
      </c>
      <c r="U80" s="1184" t="s">
        <v>171</v>
      </c>
      <c r="V80" s="1187"/>
      <c r="W80" s="1189" t="s">
        <v>31</v>
      </c>
      <c r="X80" s="1187"/>
      <c r="Y80" s="1184" t="s">
        <v>164</v>
      </c>
      <c r="Z80" s="1187"/>
      <c r="AA80" s="1184" t="s">
        <v>31</v>
      </c>
      <c r="AB80" s="1187"/>
      <c r="AC80" s="1184" t="s">
        <v>39</v>
      </c>
      <c r="AD80" s="279" t="s">
        <v>68</v>
      </c>
      <c r="AE80" s="1192" t="str">
        <f t="shared" si="3"/>
        <v/>
      </c>
      <c r="AF80" s="1195" t="s">
        <v>173</v>
      </c>
      <c r="AG80" s="1200" t="str">
        <f t="shared" si="4"/>
        <v/>
      </c>
    </row>
    <row r="81" spans="1:33" ht="36.75" customHeight="1">
      <c r="A81" s="1131">
        <f t="shared" si="5"/>
        <v>71</v>
      </c>
      <c r="B81" s="1136" t="str">
        <f>IF(基本情報入力シート!C124="","",基本情報入力シート!C124)</f>
        <v/>
      </c>
      <c r="C81" s="1141"/>
      <c r="D81" s="1141"/>
      <c r="E81" s="1141"/>
      <c r="F81" s="1141"/>
      <c r="G81" s="1141"/>
      <c r="H81" s="1141"/>
      <c r="I81" s="1141"/>
      <c r="J81" s="1141"/>
      <c r="K81" s="1148"/>
      <c r="L81" s="1131" t="str">
        <f>IF(基本情報入力シート!M124="","",基本情報入力シート!M124)</f>
        <v/>
      </c>
      <c r="M81" s="1131" t="str">
        <f>IF(基本情報入力シート!R124="","",基本情報入力シート!R124)</f>
        <v/>
      </c>
      <c r="N81" s="1131" t="str">
        <f>IF(基本情報入力シート!W124="","",基本情報入力シート!W124)</f>
        <v/>
      </c>
      <c r="O81" s="1131" t="str">
        <f>IF(基本情報入力シート!X124="","",基本情報入力シート!X124)</f>
        <v/>
      </c>
      <c r="P81" s="1164" t="str">
        <f>IF(基本情報入力シート!Y124="","",基本情報入力シート!Y124)</f>
        <v/>
      </c>
      <c r="Q81" s="983" t="str">
        <f>IF(基本情報入力シート!Z124="","",基本情報入力シート!Z124)</f>
        <v/>
      </c>
      <c r="R81" s="987" t="str">
        <f>IF(基本情報入力シート!AA124="","",基本情報入力シート!AA124)</f>
        <v/>
      </c>
      <c r="S81" s="1175"/>
      <c r="T81" s="1179" t="str">
        <f>IF(P81="","",VLOOKUP(P81,'【参考】数式用2'!$A$3:$C$26,3,FALSE))</f>
        <v/>
      </c>
      <c r="U81" s="1184" t="s">
        <v>171</v>
      </c>
      <c r="V81" s="1187"/>
      <c r="W81" s="1189" t="s">
        <v>31</v>
      </c>
      <c r="X81" s="1187"/>
      <c r="Y81" s="1184" t="s">
        <v>164</v>
      </c>
      <c r="Z81" s="1187"/>
      <c r="AA81" s="1184" t="s">
        <v>31</v>
      </c>
      <c r="AB81" s="1187"/>
      <c r="AC81" s="1184" t="s">
        <v>39</v>
      </c>
      <c r="AD81" s="279" t="s">
        <v>68</v>
      </c>
      <c r="AE81" s="1192" t="str">
        <f t="shared" si="3"/>
        <v/>
      </c>
      <c r="AF81" s="1195" t="s">
        <v>173</v>
      </c>
      <c r="AG81" s="1200" t="str">
        <f t="shared" si="4"/>
        <v/>
      </c>
    </row>
    <row r="82" spans="1:33" ht="36.75" customHeight="1">
      <c r="A82" s="1131">
        <f t="shared" si="5"/>
        <v>72</v>
      </c>
      <c r="B82" s="1136" t="str">
        <f>IF(基本情報入力シート!C125="","",基本情報入力シート!C125)</f>
        <v/>
      </c>
      <c r="C82" s="1141"/>
      <c r="D82" s="1141"/>
      <c r="E82" s="1141"/>
      <c r="F82" s="1141"/>
      <c r="G82" s="1141"/>
      <c r="H82" s="1141"/>
      <c r="I82" s="1141"/>
      <c r="J82" s="1141"/>
      <c r="K82" s="1148"/>
      <c r="L82" s="1131" t="str">
        <f>IF(基本情報入力シート!M125="","",基本情報入力シート!M125)</f>
        <v/>
      </c>
      <c r="M82" s="1131" t="str">
        <f>IF(基本情報入力シート!R125="","",基本情報入力シート!R125)</f>
        <v/>
      </c>
      <c r="N82" s="1131" t="str">
        <f>IF(基本情報入力シート!W125="","",基本情報入力シート!W125)</f>
        <v/>
      </c>
      <c r="O82" s="1131" t="str">
        <f>IF(基本情報入力シート!X125="","",基本情報入力シート!X125)</f>
        <v/>
      </c>
      <c r="P82" s="1164" t="str">
        <f>IF(基本情報入力シート!Y125="","",基本情報入力シート!Y125)</f>
        <v/>
      </c>
      <c r="Q82" s="983" t="str">
        <f>IF(基本情報入力シート!Z125="","",基本情報入力シート!Z125)</f>
        <v/>
      </c>
      <c r="R82" s="987" t="str">
        <f>IF(基本情報入力シート!AA125="","",基本情報入力シート!AA125)</f>
        <v/>
      </c>
      <c r="S82" s="1175"/>
      <c r="T82" s="1179" t="str">
        <f>IF(P82="","",VLOOKUP(P82,'【参考】数式用2'!$A$3:$C$26,3,FALSE))</f>
        <v/>
      </c>
      <c r="U82" s="1184" t="s">
        <v>171</v>
      </c>
      <c r="V82" s="1187"/>
      <c r="W82" s="1189" t="s">
        <v>31</v>
      </c>
      <c r="X82" s="1187"/>
      <c r="Y82" s="1184" t="s">
        <v>164</v>
      </c>
      <c r="Z82" s="1187"/>
      <c r="AA82" s="1184" t="s">
        <v>31</v>
      </c>
      <c r="AB82" s="1187"/>
      <c r="AC82" s="1184" t="s">
        <v>39</v>
      </c>
      <c r="AD82" s="279" t="s">
        <v>68</v>
      </c>
      <c r="AE82" s="1192" t="str">
        <f t="shared" si="3"/>
        <v/>
      </c>
      <c r="AF82" s="1195" t="s">
        <v>173</v>
      </c>
      <c r="AG82" s="1200" t="str">
        <f t="shared" si="4"/>
        <v/>
      </c>
    </row>
    <row r="83" spans="1:33" ht="36.75" customHeight="1">
      <c r="A83" s="1131">
        <f t="shared" si="5"/>
        <v>73</v>
      </c>
      <c r="B83" s="1136" t="str">
        <f>IF(基本情報入力シート!C126="","",基本情報入力シート!C126)</f>
        <v/>
      </c>
      <c r="C83" s="1141"/>
      <c r="D83" s="1141"/>
      <c r="E83" s="1141"/>
      <c r="F83" s="1141"/>
      <c r="G83" s="1141"/>
      <c r="H83" s="1141"/>
      <c r="I83" s="1141"/>
      <c r="J83" s="1141"/>
      <c r="K83" s="1148"/>
      <c r="L83" s="1131" t="str">
        <f>IF(基本情報入力シート!M126="","",基本情報入力シート!M126)</f>
        <v/>
      </c>
      <c r="M83" s="1131" t="str">
        <f>IF(基本情報入力シート!R126="","",基本情報入力シート!R126)</f>
        <v/>
      </c>
      <c r="N83" s="1131" t="str">
        <f>IF(基本情報入力シート!W126="","",基本情報入力シート!W126)</f>
        <v/>
      </c>
      <c r="O83" s="1131" t="str">
        <f>IF(基本情報入力シート!X126="","",基本情報入力シート!X126)</f>
        <v/>
      </c>
      <c r="P83" s="1164" t="str">
        <f>IF(基本情報入力シート!Y126="","",基本情報入力シート!Y126)</f>
        <v/>
      </c>
      <c r="Q83" s="983" t="str">
        <f>IF(基本情報入力シート!Z126="","",基本情報入力シート!Z126)</f>
        <v/>
      </c>
      <c r="R83" s="987" t="str">
        <f>IF(基本情報入力シート!AA126="","",基本情報入力シート!AA126)</f>
        <v/>
      </c>
      <c r="S83" s="1175"/>
      <c r="T83" s="1179" t="str">
        <f>IF(P83="","",VLOOKUP(P83,'【参考】数式用2'!$A$3:$C$26,3,FALSE))</f>
        <v/>
      </c>
      <c r="U83" s="1184" t="s">
        <v>171</v>
      </c>
      <c r="V83" s="1187"/>
      <c r="W83" s="1189" t="s">
        <v>31</v>
      </c>
      <c r="X83" s="1187"/>
      <c r="Y83" s="1184" t="s">
        <v>164</v>
      </c>
      <c r="Z83" s="1187"/>
      <c r="AA83" s="1184" t="s">
        <v>31</v>
      </c>
      <c r="AB83" s="1187"/>
      <c r="AC83" s="1184" t="s">
        <v>39</v>
      </c>
      <c r="AD83" s="279" t="s">
        <v>68</v>
      </c>
      <c r="AE83" s="1192" t="str">
        <f t="shared" si="3"/>
        <v/>
      </c>
      <c r="AF83" s="1195" t="s">
        <v>173</v>
      </c>
      <c r="AG83" s="1200" t="str">
        <f t="shared" si="4"/>
        <v/>
      </c>
    </row>
    <row r="84" spans="1:33" ht="36.75" customHeight="1">
      <c r="A84" s="1131">
        <f t="shared" si="5"/>
        <v>74</v>
      </c>
      <c r="B84" s="1136" t="str">
        <f>IF(基本情報入力シート!C127="","",基本情報入力シート!C127)</f>
        <v/>
      </c>
      <c r="C84" s="1141"/>
      <c r="D84" s="1141"/>
      <c r="E84" s="1141"/>
      <c r="F84" s="1141"/>
      <c r="G84" s="1141"/>
      <c r="H84" s="1141"/>
      <c r="I84" s="1141"/>
      <c r="J84" s="1141"/>
      <c r="K84" s="1148"/>
      <c r="L84" s="1131" t="str">
        <f>IF(基本情報入力シート!M127="","",基本情報入力シート!M127)</f>
        <v/>
      </c>
      <c r="M84" s="1131" t="str">
        <f>IF(基本情報入力シート!R127="","",基本情報入力シート!R127)</f>
        <v/>
      </c>
      <c r="N84" s="1131" t="str">
        <f>IF(基本情報入力シート!W127="","",基本情報入力シート!W127)</f>
        <v/>
      </c>
      <c r="O84" s="1131" t="str">
        <f>IF(基本情報入力シート!X127="","",基本情報入力シート!X127)</f>
        <v/>
      </c>
      <c r="P84" s="1164" t="str">
        <f>IF(基本情報入力シート!Y127="","",基本情報入力シート!Y127)</f>
        <v/>
      </c>
      <c r="Q84" s="983" t="str">
        <f>IF(基本情報入力シート!Z127="","",基本情報入力シート!Z127)</f>
        <v/>
      </c>
      <c r="R84" s="987" t="str">
        <f>IF(基本情報入力シート!AA127="","",基本情報入力シート!AA127)</f>
        <v/>
      </c>
      <c r="S84" s="1175"/>
      <c r="T84" s="1179" t="str">
        <f>IF(P84="","",VLOOKUP(P84,'【参考】数式用2'!$A$3:$C$26,3,FALSE))</f>
        <v/>
      </c>
      <c r="U84" s="1184" t="s">
        <v>171</v>
      </c>
      <c r="V84" s="1187"/>
      <c r="W84" s="1189" t="s">
        <v>31</v>
      </c>
      <c r="X84" s="1187"/>
      <c r="Y84" s="1184" t="s">
        <v>164</v>
      </c>
      <c r="Z84" s="1187"/>
      <c r="AA84" s="1184" t="s">
        <v>31</v>
      </c>
      <c r="AB84" s="1187"/>
      <c r="AC84" s="1184" t="s">
        <v>39</v>
      </c>
      <c r="AD84" s="279" t="s">
        <v>68</v>
      </c>
      <c r="AE84" s="1192" t="str">
        <f t="shared" si="3"/>
        <v/>
      </c>
      <c r="AF84" s="1195" t="s">
        <v>173</v>
      </c>
      <c r="AG84" s="1200" t="str">
        <f t="shared" si="4"/>
        <v/>
      </c>
    </row>
    <row r="85" spans="1:33" ht="36.75" customHeight="1">
      <c r="A85" s="1131">
        <f t="shared" si="5"/>
        <v>75</v>
      </c>
      <c r="B85" s="1136" t="str">
        <f>IF(基本情報入力シート!C128="","",基本情報入力シート!C128)</f>
        <v/>
      </c>
      <c r="C85" s="1141"/>
      <c r="D85" s="1141"/>
      <c r="E85" s="1141"/>
      <c r="F85" s="1141"/>
      <c r="G85" s="1141"/>
      <c r="H85" s="1141"/>
      <c r="I85" s="1141"/>
      <c r="J85" s="1141"/>
      <c r="K85" s="1148"/>
      <c r="L85" s="1131" t="str">
        <f>IF(基本情報入力シート!M128="","",基本情報入力シート!M128)</f>
        <v/>
      </c>
      <c r="M85" s="1131" t="str">
        <f>IF(基本情報入力シート!R128="","",基本情報入力シート!R128)</f>
        <v/>
      </c>
      <c r="N85" s="1131" t="str">
        <f>IF(基本情報入力シート!W128="","",基本情報入力シート!W128)</f>
        <v/>
      </c>
      <c r="O85" s="1131" t="str">
        <f>IF(基本情報入力シート!X128="","",基本情報入力シート!X128)</f>
        <v/>
      </c>
      <c r="P85" s="1164" t="str">
        <f>IF(基本情報入力シート!Y128="","",基本情報入力シート!Y128)</f>
        <v/>
      </c>
      <c r="Q85" s="983" t="str">
        <f>IF(基本情報入力シート!Z128="","",基本情報入力シート!Z128)</f>
        <v/>
      </c>
      <c r="R85" s="987" t="str">
        <f>IF(基本情報入力シート!AA128="","",基本情報入力シート!AA128)</f>
        <v/>
      </c>
      <c r="S85" s="1175"/>
      <c r="T85" s="1179" t="str">
        <f>IF(P85="","",VLOOKUP(P85,'【参考】数式用2'!$A$3:$C$26,3,FALSE))</f>
        <v/>
      </c>
      <c r="U85" s="1184" t="s">
        <v>171</v>
      </c>
      <c r="V85" s="1187"/>
      <c r="W85" s="1189" t="s">
        <v>31</v>
      </c>
      <c r="X85" s="1187"/>
      <c r="Y85" s="1184" t="s">
        <v>164</v>
      </c>
      <c r="Z85" s="1187"/>
      <c r="AA85" s="1184" t="s">
        <v>31</v>
      </c>
      <c r="AB85" s="1187"/>
      <c r="AC85" s="1184" t="s">
        <v>39</v>
      </c>
      <c r="AD85" s="279" t="s">
        <v>68</v>
      </c>
      <c r="AE85" s="1192" t="str">
        <f t="shared" si="3"/>
        <v/>
      </c>
      <c r="AF85" s="1195" t="s">
        <v>173</v>
      </c>
      <c r="AG85" s="1200" t="str">
        <f t="shared" si="4"/>
        <v/>
      </c>
    </row>
    <row r="86" spans="1:33" ht="36.75" customHeight="1">
      <c r="A86" s="1131">
        <f t="shared" si="5"/>
        <v>76</v>
      </c>
      <c r="B86" s="1136" t="str">
        <f>IF(基本情報入力シート!C129="","",基本情報入力シート!C129)</f>
        <v/>
      </c>
      <c r="C86" s="1141"/>
      <c r="D86" s="1141"/>
      <c r="E86" s="1141"/>
      <c r="F86" s="1141"/>
      <c r="G86" s="1141"/>
      <c r="H86" s="1141"/>
      <c r="I86" s="1141"/>
      <c r="J86" s="1141"/>
      <c r="K86" s="1148"/>
      <c r="L86" s="1131" t="str">
        <f>IF(基本情報入力シート!M129="","",基本情報入力シート!M129)</f>
        <v/>
      </c>
      <c r="M86" s="1131" t="str">
        <f>IF(基本情報入力シート!R129="","",基本情報入力シート!R129)</f>
        <v/>
      </c>
      <c r="N86" s="1131" t="str">
        <f>IF(基本情報入力シート!W129="","",基本情報入力シート!W129)</f>
        <v/>
      </c>
      <c r="O86" s="1131" t="str">
        <f>IF(基本情報入力シート!X129="","",基本情報入力シート!X129)</f>
        <v/>
      </c>
      <c r="P86" s="1164" t="str">
        <f>IF(基本情報入力シート!Y129="","",基本情報入力シート!Y129)</f>
        <v/>
      </c>
      <c r="Q86" s="983" t="str">
        <f>IF(基本情報入力シート!Z129="","",基本情報入力シート!Z129)</f>
        <v/>
      </c>
      <c r="R86" s="987" t="str">
        <f>IF(基本情報入力シート!AA129="","",基本情報入力シート!AA129)</f>
        <v/>
      </c>
      <c r="S86" s="1175"/>
      <c r="T86" s="1179" t="str">
        <f>IF(P86="","",VLOOKUP(P86,'【参考】数式用2'!$A$3:$C$26,3,FALSE))</f>
        <v/>
      </c>
      <c r="U86" s="1184" t="s">
        <v>171</v>
      </c>
      <c r="V86" s="1187"/>
      <c r="W86" s="1189" t="s">
        <v>31</v>
      </c>
      <c r="X86" s="1187"/>
      <c r="Y86" s="1184" t="s">
        <v>164</v>
      </c>
      <c r="Z86" s="1187"/>
      <c r="AA86" s="1184" t="s">
        <v>31</v>
      </c>
      <c r="AB86" s="1187"/>
      <c r="AC86" s="1184" t="s">
        <v>39</v>
      </c>
      <c r="AD86" s="279" t="s">
        <v>68</v>
      </c>
      <c r="AE86" s="1192" t="str">
        <f t="shared" si="3"/>
        <v/>
      </c>
      <c r="AF86" s="1195" t="s">
        <v>173</v>
      </c>
      <c r="AG86" s="1200" t="str">
        <f t="shared" si="4"/>
        <v/>
      </c>
    </row>
    <row r="87" spans="1:33" ht="36.75" customHeight="1">
      <c r="A87" s="1131">
        <f t="shared" si="5"/>
        <v>77</v>
      </c>
      <c r="B87" s="1136" t="str">
        <f>IF(基本情報入力シート!C130="","",基本情報入力シート!C130)</f>
        <v/>
      </c>
      <c r="C87" s="1141"/>
      <c r="D87" s="1141"/>
      <c r="E87" s="1141"/>
      <c r="F87" s="1141"/>
      <c r="G87" s="1141"/>
      <c r="H87" s="1141"/>
      <c r="I87" s="1141"/>
      <c r="J87" s="1141"/>
      <c r="K87" s="1148"/>
      <c r="L87" s="1131" t="str">
        <f>IF(基本情報入力シート!M130="","",基本情報入力シート!M130)</f>
        <v/>
      </c>
      <c r="M87" s="1131" t="str">
        <f>IF(基本情報入力シート!R130="","",基本情報入力シート!R130)</f>
        <v/>
      </c>
      <c r="N87" s="1131" t="str">
        <f>IF(基本情報入力シート!W130="","",基本情報入力シート!W130)</f>
        <v/>
      </c>
      <c r="O87" s="1131" t="str">
        <f>IF(基本情報入力シート!X130="","",基本情報入力シート!X130)</f>
        <v/>
      </c>
      <c r="P87" s="1164" t="str">
        <f>IF(基本情報入力シート!Y130="","",基本情報入力シート!Y130)</f>
        <v/>
      </c>
      <c r="Q87" s="983" t="str">
        <f>IF(基本情報入力シート!Z130="","",基本情報入力シート!Z130)</f>
        <v/>
      </c>
      <c r="R87" s="987" t="str">
        <f>IF(基本情報入力シート!AA130="","",基本情報入力シート!AA130)</f>
        <v/>
      </c>
      <c r="S87" s="1175"/>
      <c r="T87" s="1179" t="str">
        <f>IF(P87="","",VLOOKUP(P87,'【参考】数式用2'!$A$3:$C$26,3,FALSE))</f>
        <v/>
      </c>
      <c r="U87" s="1184" t="s">
        <v>171</v>
      </c>
      <c r="V87" s="1187"/>
      <c r="W87" s="1189" t="s">
        <v>31</v>
      </c>
      <c r="X87" s="1187"/>
      <c r="Y87" s="1184" t="s">
        <v>164</v>
      </c>
      <c r="Z87" s="1187"/>
      <c r="AA87" s="1184" t="s">
        <v>31</v>
      </c>
      <c r="AB87" s="1187"/>
      <c r="AC87" s="1184" t="s">
        <v>39</v>
      </c>
      <c r="AD87" s="279" t="s">
        <v>68</v>
      </c>
      <c r="AE87" s="1192" t="str">
        <f t="shared" si="3"/>
        <v/>
      </c>
      <c r="AF87" s="1195" t="s">
        <v>173</v>
      </c>
      <c r="AG87" s="1200" t="str">
        <f t="shared" si="4"/>
        <v/>
      </c>
    </row>
    <row r="88" spans="1:33" ht="36.75" customHeight="1">
      <c r="A88" s="1131">
        <f t="shared" si="5"/>
        <v>78</v>
      </c>
      <c r="B88" s="1136" t="str">
        <f>IF(基本情報入力シート!C131="","",基本情報入力シート!C131)</f>
        <v/>
      </c>
      <c r="C88" s="1141"/>
      <c r="D88" s="1141"/>
      <c r="E88" s="1141"/>
      <c r="F88" s="1141"/>
      <c r="G88" s="1141"/>
      <c r="H88" s="1141"/>
      <c r="I88" s="1141"/>
      <c r="J88" s="1141"/>
      <c r="K88" s="1148"/>
      <c r="L88" s="1131" t="str">
        <f>IF(基本情報入力シート!M131="","",基本情報入力シート!M131)</f>
        <v/>
      </c>
      <c r="M88" s="1131" t="str">
        <f>IF(基本情報入力シート!R131="","",基本情報入力シート!R131)</f>
        <v/>
      </c>
      <c r="N88" s="1131" t="str">
        <f>IF(基本情報入力シート!W131="","",基本情報入力シート!W131)</f>
        <v/>
      </c>
      <c r="O88" s="1131" t="str">
        <f>IF(基本情報入力シート!X131="","",基本情報入力シート!X131)</f>
        <v/>
      </c>
      <c r="P88" s="1164" t="str">
        <f>IF(基本情報入力シート!Y131="","",基本情報入力シート!Y131)</f>
        <v/>
      </c>
      <c r="Q88" s="983" t="str">
        <f>IF(基本情報入力シート!Z131="","",基本情報入力シート!Z131)</f>
        <v/>
      </c>
      <c r="R88" s="987" t="str">
        <f>IF(基本情報入力シート!AA131="","",基本情報入力シート!AA131)</f>
        <v/>
      </c>
      <c r="S88" s="1175"/>
      <c r="T88" s="1179" t="str">
        <f>IF(P88="","",VLOOKUP(P88,'【参考】数式用2'!$A$3:$C$26,3,FALSE))</f>
        <v/>
      </c>
      <c r="U88" s="1184" t="s">
        <v>171</v>
      </c>
      <c r="V88" s="1187"/>
      <c r="W88" s="1189" t="s">
        <v>31</v>
      </c>
      <c r="X88" s="1187"/>
      <c r="Y88" s="1184" t="s">
        <v>164</v>
      </c>
      <c r="Z88" s="1187"/>
      <c r="AA88" s="1184" t="s">
        <v>31</v>
      </c>
      <c r="AB88" s="1187"/>
      <c r="AC88" s="1184" t="s">
        <v>39</v>
      </c>
      <c r="AD88" s="279" t="s">
        <v>68</v>
      </c>
      <c r="AE88" s="1192" t="str">
        <f t="shared" si="3"/>
        <v/>
      </c>
      <c r="AF88" s="1195" t="s">
        <v>173</v>
      </c>
      <c r="AG88" s="1200" t="str">
        <f t="shared" si="4"/>
        <v/>
      </c>
    </row>
    <row r="89" spans="1:33" ht="36.75" customHeight="1">
      <c r="A89" s="1131">
        <f t="shared" si="5"/>
        <v>79</v>
      </c>
      <c r="B89" s="1136" t="str">
        <f>IF(基本情報入力シート!C132="","",基本情報入力シート!C132)</f>
        <v/>
      </c>
      <c r="C89" s="1141"/>
      <c r="D89" s="1141"/>
      <c r="E89" s="1141"/>
      <c r="F89" s="1141"/>
      <c r="G89" s="1141"/>
      <c r="H89" s="1141"/>
      <c r="I89" s="1141"/>
      <c r="J89" s="1141"/>
      <c r="K89" s="1148"/>
      <c r="L89" s="1131" t="str">
        <f>IF(基本情報入力シート!M132="","",基本情報入力シート!M132)</f>
        <v/>
      </c>
      <c r="M89" s="1131" t="str">
        <f>IF(基本情報入力シート!R132="","",基本情報入力シート!R132)</f>
        <v/>
      </c>
      <c r="N89" s="1131" t="str">
        <f>IF(基本情報入力シート!W132="","",基本情報入力シート!W132)</f>
        <v/>
      </c>
      <c r="O89" s="1131" t="str">
        <f>IF(基本情報入力シート!X132="","",基本情報入力シート!X132)</f>
        <v/>
      </c>
      <c r="P89" s="1164" t="str">
        <f>IF(基本情報入力シート!Y132="","",基本情報入力シート!Y132)</f>
        <v/>
      </c>
      <c r="Q89" s="983" t="str">
        <f>IF(基本情報入力シート!Z132="","",基本情報入力シート!Z132)</f>
        <v/>
      </c>
      <c r="R89" s="987" t="str">
        <f>IF(基本情報入力シート!AA132="","",基本情報入力シート!AA132)</f>
        <v/>
      </c>
      <c r="S89" s="1175"/>
      <c r="T89" s="1179" t="str">
        <f>IF(P89="","",VLOOKUP(P89,'【参考】数式用2'!$A$3:$C$26,3,FALSE))</f>
        <v/>
      </c>
      <c r="U89" s="1184" t="s">
        <v>171</v>
      </c>
      <c r="V89" s="1187"/>
      <c r="W89" s="1189" t="s">
        <v>31</v>
      </c>
      <c r="X89" s="1187"/>
      <c r="Y89" s="1184" t="s">
        <v>164</v>
      </c>
      <c r="Z89" s="1187"/>
      <c r="AA89" s="1184" t="s">
        <v>31</v>
      </c>
      <c r="AB89" s="1187"/>
      <c r="AC89" s="1184" t="s">
        <v>39</v>
      </c>
      <c r="AD89" s="279" t="s">
        <v>68</v>
      </c>
      <c r="AE89" s="1192" t="str">
        <f t="shared" si="3"/>
        <v/>
      </c>
      <c r="AF89" s="1195" t="s">
        <v>173</v>
      </c>
      <c r="AG89" s="1200" t="str">
        <f t="shared" si="4"/>
        <v/>
      </c>
    </row>
    <row r="90" spans="1:33" ht="36.75" customHeight="1">
      <c r="A90" s="1131">
        <f t="shared" si="5"/>
        <v>80</v>
      </c>
      <c r="B90" s="1136" t="str">
        <f>IF(基本情報入力シート!C133="","",基本情報入力シート!C133)</f>
        <v/>
      </c>
      <c r="C90" s="1141"/>
      <c r="D90" s="1141"/>
      <c r="E90" s="1141"/>
      <c r="F90" s="1141"/>
      <c r="G90" s="1141"/>
      <c r="H90" s="1141"/>
      <c r="I90" s="1141"/>
      <c r="J90" s="1141"/>
      <c r="K90" s="1148"/>
      <c r="L90" s="1131" t="str">
        <f>IF(基本情報入力シート!M133="","",基本情報入力シート!M133)</f>
        <v/>
      </c>
      <c r="M90" s="1131" t="str">
        <f>IF(基本情報入力シート!R133="","",基本情報入力シート!R133)</f>
        <v/>
      </c>
      <c r="N90" s="1131" t="str">
        <f>IF(基本情報入力シート!W133="","",基本情報入力シート!W133)</f>
        <v/>
      </c>
      <c r="O90" s="1131" t="str">
        <f>IF(基本情報入力シート!X133="","",基本情報入力シート!X133)</f>
        <v/>
      </c>
      <c r="P90" s="1164" t="str">
        <f>IF(基本情報入力シート!Y133="","",基本情報入力シート!Y133)</f>
        <v/>
      </c>
      <c r="Q90" s="983" t="str">
        <f>IF(基本情報入力シート!Z133="","",基本情報入力シート!Z133)</f>
        <v/>
      </c>
      <c r="R90" s="987" t="str">
        <f>IF(基本情報入力シート!AA133="","",基本情報入力シート!AA133)</f>
        <v/>
      </c>
      <c r="S90" s="1175"/>
      <c r="T90" s="1179" t="str">
        <f>IF(P90="","",VLOOKUP(P90,'【参考】数式用2'!$A$3:$C$26,3,FALSE))</f>
        <v/>
      </c>
      <c r="U90" s="1184" t="s">
        <v>171</v>
      </c>
      <c r="V90" s="1187"/>
      <c r="W90" s="1189" t="s">
        <v>31</v>
      </c>
      <c r="X90" s="1187"/>
      <c r="Y90" s="1184" t="s">
        <v>164</v>
      </c>
      <c r="Z90" s="1187"/>
      <c r="AA90" s="1184" t="s">
        <v>31</v>
      </c>
      <c r="AB90" s="1187"/>
      <c r="AC90" s="1184" t="s">
        <v>39</v>
      </c>
      <c r="AD90" s="279" t="s">
        <v>68</v>
      </c>
      <c r="AE90" s="1192" t="str">
        <f t="shared" si="3"/>
        <v/>
      </c>
      <c r="AF90" s="1195" t="s">
        <v>173</v>
      </c>
      <c r="AG90" s="1200" t="str">
        <f t="shared" si="4"/>
        <v/>
      </c>
    </row>
    <row r="91" spans="1:33" ht="36.75" customHeight="1">
      <c r="A91" s="1131">
        <f t="shared" si="5"/>
        <v>81</v>
      </c>
      <c r="B91" s="1136" t="str">
        <f>IF(基本情報入力シート!C134="","",基本情報入力シート!C134)</f>
        <v/>
      </c>
      <c r="C91" s="1141"/>
      <c r="D91" s="1141"/>
      <c r="E91" s="1141"/>
      <c r="F91" s="1141"/>
      <c r="G91" s="1141"/>
      <c r="H91" s="1141"/>
      <c r="I91" s="1141"/>
      <c r="J91" s="1141"/>
      <c r="K91" s="1148"/>
      <c r="L91" s="1131" t="str">
        <f>IF(基本情報入力シート!M134="","",基本情報入力シート!M134)</f>
        <v/>
      </c>
      <c r="M91" s="1131" t="str">
        <f>IF(基本情報入力シート!R134="","",基本情報入力シート!R134)</f>
        <v/>
      </c>
      <c r="N91" s="1131" t="str">
        <f>IF(基本情報入力シート!W134="","",基本情報入力シート!W134)</f>
        <v/>
      </c>
      <c r="O91" s="1131" t="str">
        <f>IF(基本情報入力シート!X134="","",基本情報入力シート!X134)</f>
        <v/>
      </c>
      <c r="P91" s="1164" t="str">
        <f>IF(基本情報入力シート!Y134="","",基本情報入力シート!Y134)</f>
        <v/>
      </c>
      <c r="Q91" s="983" t="str">
        <f>IF(基本情報入力シート!Z134="","",基本情報入力シート!Z134)</f>
        <v/>
      </c>
      <c r="R91" s="987" t="str">
        <f>IF(基本情報入力シート!AA134="","",基本情報入力シート!AA134)</f>
        <v/>
      </c>
      <c r="S91" s="1175"/>
      <c r="T91" s="1179" t="str">
        <f>IF(P91="","",VLOOKUP(P91,'【参考】数式用2'!$A$3:$C$26,3,FALSE))</f>
        <v/>
      </c>
      <c r="U91" s="1184" t="s">
        <v>171</v>
      </c>
      <c r="V91" s="1187"/>
      <c r="W91" s="1189" t="s">
        <v>31</v>
      </c>
      <c r="X91" s="1187"/>
      <c r="Y91" s="1184" t="s">
        <v>164</v>
      </c>
      <c r="Z91" s="1187"/>
      <c r="AA91" s="1184" t="s">
        <v>31</v>
      </c>
      <c r="AB91" s="1187"/>
      <c r="AC91" s="1184" t="s">
        <v>39</v>
      </c>
      <c r="AD91" s="279" t="s">
        <v>68</v>
      </c>
      <c r="AE91" s="1192" t="str">
        <f t="shared" si="3"/>
        <v/>
      </c>
      <c r="AF91" s="1195" t="s">
        <v>173</v>
      </c>
      <c r="AG91" s="1200" t="str">
        <f t="shared" si="4"/>
        <v/>
      </c>
    </row>
    <row r="92" spans="1:33" ht="36.75" customHeight="1">
      <c r="A92" s="1131">
        <f t="shared" si="5"/>
        <v>82</v>
      </c>
      <c r="B92" s="1136" t="str">
        <f>IF(基本情報入力シート!C135="","",基本情報入力シート!C135)</f>
        <v/>
      </c>
      <c r="C92" s="1141"/>
      <c r="D92" s="1141"/>
      <c r="E92" s="1141"/>
      <c r="F92" s="1141"/>
      <c r="G92" s="1141"/>
      <c r="H92" s="1141"/>
      <c r="I92" s="1141"/>
      <c r="J92" s="1141"/>
      <c r="K92" s="1148"/>
      <c r="L92" s="1131" t="str">
        <f>IF(基本情報入力シート!M135="","",基本情報入力シート!M135)</f>
        <v/>
      </c>
      <c r="M92" s="1131" t="str">
        <f>IF(基本情報入力シート!R135="","",基本情報入力シート!R135)</f>
        <v/>
      </c>
      <c r="N92" s="1131" t="str">
        <f>IF(基本情報入力シート!W135="","",基本情報入力シート!W135)</f>
        <v/>
      </c>
      <c r="O92" s="1131" t="str">
        <f>IF(基本情報入力シート!X135="","",基本情報入力シート!X135)</f>
        <v/>
      </c>
      <c r="P92" s="1164" t="str">
        <f>IF(基本情報入力シート!Y135="","",基本情報入力シート!Y135)</f>
        <v/>
      </c>
      <c r="Q92" s="983" t="str">
        <f>IF(基本情報入力シート!Z135="","",基本情報入力シート!Z135)</f>
        <v/>
      </c>
      <c r="R92" s="987" t="str">
        <f>IF(基本情報入力シート!AA135="","",基本情報入力シート!AA135)</f>
        <v/>
      </c>
      <c r="S92" s="1175"/>
      <c r="T92" s="1179" t="str">
        <f>IF(P92="","",VLOOKUP(P92,'【参考】数式用2'!$A$3:$C$26,3,FALSE))</f>
        <v/>
      </c>
      <c r="U92" s="1184" t="s">
        <v>171</v>
      </c>
      <c r="V92" s="1187"/>
      <c r="W92" s="1189" t="s">
        <v>31</v>
      </c>
      <c r="X92" s="1187"/>
      <c r="Y92" s="1184" t="s">
        <v>164</v>
      </c>
      <c r="Z92" s="1187"/>
      <c r="AA92" s="1184" t="s">
        <v>31</v>
      </c>
      <c r="AB92" s="1187"/>
      <c r="AC92" s="1184" t="s">
        <v>39</v>
      </c>
      <c r="AD92" s="279" t="s">
        <v>68</v>
      </c>
      <c r="AE92" s="1192" t="str">
        <f t="shared" si="3"/>
        <v/>
      </c>
      <c r="AF92" s="1195" t="s">
        <v>173</v>
      </c>
      <c r="AG92" s="1200" t="str">
        <f t="shared" si="4"/>
        <v/>
      </c>
    </row>
    <row r="93" spans="1:33" ht="36.75" customHeight="1">
      <c r="A93" s="1131">
        <f t="shared" si="5"/>
        <v>83</v>
      </c>
      <c r="B93" s="1136" t="str">
        <f>IF(基本情報入力シート!C136="","",基本情報入力シート!C136)</f>
        <v/>
      </c>
      <c r="C93" s="1141"/>
      <c r="D93" s="1141"/>
      <c r="E93" s="1141"/>
      <c r="F93" s="1141"/>
      <c r="G93" s="1141"/>
      <c r="H93" s="1141"/>
      <c r="I93" s="1141"/>
      <c r="J93" s="1141"/>
      <c r="K93" s="1148"/>
      <c r="L93" s="1131" t="str">
        <f>IF(基本情報入力シート!M136="","",基本情報入力シート!M136)</f>
        <v/>
      </c>
      <c r="M93" s="1131" t="str">
        <f>IF(基本情報入力シート!R136="","",基本情報入力シート!R136)</f>
        <v/>
      </c>
      <c r="N93" s="1131" t="str">
        <f>IF(基本情報入力シート!W136="","",基本情報入力シート!W136)</f>
        <v/>
      </c>
      <c r="O93" s="1131" t="str">
        <f>IF(基本情報入力シート!X136="","",基本情報入力シート!X136)</f>
        <v/>
      </c>
      <c r="P93" s="1164" t="str">
        <f>IF(基本情報入力シート!Y136="","",基本情報入力シート!Y136)</f>
        <v/>
      </c>
      <c r="Q93" s="983" t="str">
        <f>IF(基本情報入力シート!Z136="","",基本情報入力シート!Z136)</f>
        <v/>
      </c>
      <c r="R93" s="987" t="str">
        <f>IF(基本情報入力シート!AA136="","",基本情報入力シート!AA136)</f>
        <v/>
      </c>
      <c r="S93" s="1175"/>
      <c r="T93" s="1179" t="str">
        <f>IF(P93="","",VLOOKUP(P93,'【参考】数式用2'!$A$3:$C$26,3,FALSE))</f>
        <v/>
      </c>
      <c r="U93" s="1184" t="s">
        <v>171</v>
      </c>
      <c r="V93" s="1187"/>
      <c r="W93" s="1189" t="s">
        <v>31</v>
      </c>
      <c r="X93" s="1187"/>
      <c r="Y93" s="1184" t="s">
        <v>164</v>
      </c>
      <c r="Z93" s="1187"/>
      <c r="AA93" s="1184" t="s">
        <v>31</v>
      </c>
      <c r="AB93" s="1187"/>
      <c r="AC93" s="1184" t="s">
        <v>39</v>
      </c>
      <c r="AD93" s="279" t="s">
        <v>68</v>
      </c>
      <c r="AE93" s="1192" t="str">
        <f t="shared" si="3"/>
        <v/>
      </c>
      <c r="AF93" s="1195" t="s">
        <v>173</v>
      </c>
      <c r="AG93" s="1200" t="str">
        <f t="shared" si="4"/>
        <v/>
      </c>
    </row>
    <row r="94" spans="1:33" ht="36.75" customHeight="1">
      <c r="A94" s="1131">
        <f t="shared" si="5"/>
        <v>84</v>
      </c>
      <c r="B94" s="1136" t="str">
        <f>IF(基本情報入力シート!C137="","",基本情報入力シート!C137)</f>
        <v/>
      </c>
      <c r="C94" s="1141"/>
      <c r="D94" s="1141"/>
      <c r="E94" s="1141"/>
      <c r="F94" s="1141"/>
      <c r="G94" s="1141"/>
      <c r="H94" s="1141"/>
      <c r="I94" s="1141"/>
      <c r="J94" s="1141"/>
      <c r="K94" s="1148"/>
      <c r="L94" s="1131" t="str">
        <f>IF(基本情報入力シート!M137="","",基本情報入力シート!M137)</f>
        <v/>
      </c>
      <c r="M94" s="1131" t="str">
        <f>IF(基本情報入力シート!R137="","",基本情報入力シート!R137)</f>
        <v/>
      </c>
      <c r="N94" s="1131" t="str">
        <f>IF(基本情報入力シート!W137="","",基本情報入力シート!W137)</f>
        <v/>
      </c>
      <c r="O94" s="1131" t="str">
        <f>IF(基本情報入力シート!X137="","",基本情報入力シート!X137)</f>
        <v/>
      </c>
      <c r="P94" s="1164" t="str">
        <f>IF(基本情報入力シート!Y137="","",基本情報入力シート!Y137)</f>
        <v/>
      </c>
      <c r="Q94" s="983" t="str">
        <f>IF(基本情報入力シート!Z137="","",基本情報入力シート!Z137)</f>
        <v/>
      </c>
      <c r="R94" s="987" t="str">
        <f>IF(基本情報入力シート!AA137="","",基本情報入力シート!AA137)</f>
        <v/>
      </c>
      <c r="S94" s="1175"/>
      <c r="T94" s="1179" t="str">
        <f>IF(P94="","",VLOOKUP(P94,'【参考】数式用2'!$A$3:$C$26,3,FALSE))</f>
        <v/>
      </c>
      <c r="U94" s="1184" t="s">
        <v>171</v>
      </c>
      <c r="V94" s="1187"/>
      <c r="W94" s="1189" t="s">
        <v>31</v>
      </c>
      <c r="X94" s="1187"/>
      <c r="Y94" s="1184" t="s">
        <v>164</v>
      </c>
      <c r="Z94" s="1187"/>
      <c r="AA94" s="1184" t="s">
        <v>31</v>
      </c>
      <c r="AB94" s="1187"/>
      <c r="AC94" s="1184" t="s">
        <v>39</v>
      </c>
      <c r="AD94" s="279" t="s">
        <v>68</v>
      </c>
      <c r="AE94" s="1192" t="str">
        <f t="shared" si="3"/>
        <v/>
      </c>
      <c r="AF94" s="1195" t="s">
        <v>173</v>
      </c>
      <c r="AG94" s="1200" t="str">
        <f t="shared" si="4"/>
        <v/>
      </c>
    </row>
    <row r="95" spans="1:33" ht="36.75" customHeight="1">
      <c r="A95" s="1131">
        <f t="shared" si="5"/>
        <v>85</v>
      </c>
      <c r="B95" s="1136" t="str">
        <f>IF(基本情報入力シート!C138="","",基本情報入力シート!C138)</f>
        <v/>
      </c>
      <c r="C95" s="1141"/>
      <c r="D95" s="1141"/>
      <c r="E95" s="1141"/>
      <c r="F95" s="1141"/>
      <c r="G95" s="1141"/>
      <c r="H95" s="1141"/>
      <c r="I95" s="1141"/>
      <c r="J95" s="1141"/>
      <c r="K95" s="1148"/>
      <c r="L95" s="1131" t="str">
        <f>IF(基本情報入力シート!M138="","",基本情報入力シート!M138)</f>
        <v/>
      </c>
      <c r="M95" s="1131" t="str">
        <f>IF(基本情報入力シート!R138="","",基本情報入力シート!R138)</f>
        <v/>
      </c>
      <c r="N95" s="1131" t="str">
        <f>IF(基本情報入力シート!W138="","",基本情報入力シート!W138)</f>
        <v/>
      </c>
      <c r="O95" s="1131" t="str">
        <f>IF(基本情報入力シート!X138="","",基本情報入力シート!X138)</f>
        <v/>
      </c>
      <c r="P95" s="1164" t="str">
        <f>IF(基本情報入力シート!Y138="","",基本情報入力シート!Y138)</f>
        <v/>
      </c>
      <c r="Q95" s="983" t="str">
        <f>IF(基本情報入力シート!Z138="","",基本情報入力シート!Z138)</f>
        <v/>
      </c>
      <c r="R95" s="987" t="str">
        <f>IF(基本情報入力シート!AA138="","",基本情報入力シート!AA138)</f>
        <v/>
      </c>
      <c r="S95" s="1175"/>
      <c r="T95" s="1179" t="str">
        <f>IF(P95="","",VLOOKUP(P95,'【参考】数式用2'!$A$3:$C$26,3,FALSE))</f>
        <v/>
      </c>
      <c r="U95" s="1184" t="s">
        <v>171</v>
      </c>
      <c r="V95" s="1187"/>
      <c r="W95" s="1189" t="s">
        <v>31</v>
      </c>
      <c r="X95" s="1187"/>
      <c r="Y95" s="1184" t="s">
        <v>164</v>
      </c>
      <c r="Z95" s="1187"/>
      <c r="AA95" s="1184" t="s">
        <v>31</v>
      </c>
      <c r="AB95" s="1187"/>
      <c r="AC95" s="1184" t="s">
        <v>39</v>
      </c>
      <c r="AD95" s="279" t="s">
        <v>68</v>
      </c>
      <c r="AE95" s="1192" t="str">
        <f t="shared" si="3"/>
        <v/>
      </c>
      <c r="AF95" s="1195" t="s">
        <v>173</v>
      </c>
      <c r="AG95" s="1200" t="str">
        <f t="shared" si="4"/>
        <v/>
      </c>
    </row>
    <row r="96" spans="1:33" ht="36.75" customHeight="1">
      <c r="A96" s="1131">
        <f t="shared" si="5"/>
        <v>86</v>
      </c>
      <c r="B96" s="1136" t="str">
        <f>IF(基本情報入力シート!C139="","",基本情報入力シート!C139)</f>
        <v/>
      </c>
      <c r="C96" s="1141"/>
      <c r="D96" s="1141"/>
      <c r="E96" s="1141"/>
      <c r="F96" s="1141"/>
      <c r="G96" s="1141"/>
      <c r="H96" s="1141"/>
      <c r="I96" s="1141"/>
      <c r="J96" s="1141"/>
      <c r="K96" s="1148"/>
      <c r="L96" s="1131" t="str">
        <f>IF(基本情報入力シート!M139="","",基本情報入力シート!M139)</f>
        <v/>
      </c>
      <c r="M96" s="1131" t="str">
        <f>IF(基本情報入力シート!R139="","",基本情報入力シート!R139)</f>
        <v/>
      </c>
      <c r="N96" s="1131" t="str">
        <f>IF(基本情報入力シート!W139="","",基本情報入力シート!W139)</f>
        <v/>
      </c>
      <c r="O96" s="1131" t="str">
        <f>IF(基本情報入力シート!X139="","",基本情報入力シート!X139)</f>
        <v/>
      </c>
      <c r="P96" s="1164" t="str">
        <f>IF(基本情報入力シート!Y139="","",基本情報入力シート!Y139)</f>
        <v/>
      </c>
      <c r="Q96" s="983" t="str">
        <f>IF(基本情報入力シート!Z139="","",基本情報入力シート!Z139)</f>
        <v/>
      </c>
      <c r="R96" s="987" t="str">
        <f>IF(基本情報入力シート!AA139="","",基本情報入力シート!AA139)</f>
        <v/>
      </c>
      <c r="S96" s="1175"/>
      <c r="T96" s="1179" t="str">
        <f>IF(P96="","",VLOOKUP(P96,'【参考】数式用2'!$A$3:$C$26,3,FALSE))</f>
        <v/>
      </c>
      <c r="U96" s="1184" t="s">
        <v>171</v>
      </c>
      <c r="V96" s="1187"/>
      <c r="W96" s="1189" t="s">
        <v>31</v>
      </c>
      <c r="X96" s="1187"/>
      <c r="Y96" s="1184" t="s">
        <v>164</v>
      </c>
      <c r="Z96" s="1187"/>
      <c r="AA96" s="1184" t="s">
        <v>31</v>
      </c>
      <c r="AB96" s="1187"/>
      <c r="AC96" s="1184" t="s">
        <v>39</v>
      </c>
      <c r="AD96" s="279" t="s">
        <v>68</v>
      </c>
      <c r="AE96" s="1192" t="str">
        <f t="shared" si="3"/>
        <v/>
      </c>
      <c r="AF96" s="1195" t="s">
        <v>173</v>
      </c>
      <c r="AG96" s="1200" t="str">
        <f t="shared" si="4"/>
        <v/>
      </c>
    </row>
    <row r="97" spans="1:33" ht="36.75" customHeight="1">
      <c r="A97" s="1131">
        <f t="shared" si="5"/>
        <v>87</v>
      </c>
      <c r="B97" s="1136" t="str">
        <f>IF(基本情報入力シート!C140="","",基本情報入力シート!C140)</f>
        <v/>
      </c>
      <c r="C97" s="1141"/>
      <c r="D97" s="1141"/>
      <c r="E97" s="1141"/>
      <c r="F97" s="1141"/>
      <c r="G97" s="1141"/>
      <c r="H97" s="1141"/>
      <c r="I97" s="1141"/>
      <c r="J97" s="1141"/>
      <c r="K97" s="1148"/>
      <c r="L97" s="1131" t="str">
        <f>IF(基本情報入力シート!M140="","",基本情報入力シート!M140)</f>
        <v/>
      </c>
      <c r="M97" s="1131" t="str">
        <f>IF(基本情報入力シート!R140="","",基本情報入力シート!R140)</f>
        <v/>
      </c>
      <c r="N97" s="1131" t="str">
        <f>IF(基本情報入力シート!W140="","",基本情報入力シート!W140)</f>
        <v/>
      </c>
      <c r="O97" s="1131" t="str">
        <f>IF(基本情報入力シート!X140="","",基本情報入力シート!X140)</f>
        <v/>
      </c>
      <c r="P97" s="1164" t="str">
        <f>IF(基本情報入力シート!Y140="","",基本情報入力シート!Y140)</f>
        <v/>
      </c>
      <c r="Q97" s="983" t="str">
        <f>IF(基本情報入力シート!Z140="","",基本情報入力シート!Z140)</f>
        <v/>
      </c>
      <c r="R97" s="987" t="str">
        <f>IF(基本情報入力シート!AA140="","",基本情報入力シート!AA140)</f>
        <v/>
      </c>
      <c r="S97" s="1175"/>
      <c r="T97" s="1179" t="str">
        <f>IF(P97="","",VLOOKUP(P97,'【参考】数式用2'!$A$3:$C$26,3,FALSE))</f>
        <v/>
      </c>
      <c r="U97" s="1184" t="s">
        <v>171</v>
      </c>
      <c r="V97" s="1187"/>
      <c r="W97" s="1189" t="s">
        <v>31</v>
      </c>
      <c r="X97" s="1187"/>
      <c r="Y97" s="1184" t="s">
        <v>164</v>
      </c>
      <c r="Z97" s="1187"/>
      <c r="AA97" s="1184" t="s">
        <v>31</v>
      </c>
      <c r="AB97" s="1187"/>
      <c r="AC97" s="1184" t="s">
        <v>39</v>
      </c>
      <c r="AD97" s="279" t="s">
        <v>68</v>
      </c>
      <c r="AE97" s="1192" t="str">
        <f t="shared" si="3"/>
        <v/>
      </c>
      <c r="AF97" s="1195" t="s">
        <v>173</v>
      </c>
      <c r="AG97" s="1200" t="str">
        <f t="shared" si="4"/>
        <v/>
      </c>
    </row>
    <row r="98" spans="1:33" ht="36.75" customHeight="1">
      <c r="A98" s="1131">
        <f t="shared" si="5"/>
        <v>88</v>
      </c>
      <c r="B98" s="1136" t="str">
        <f>IF(基本情報入力シート!C141="","",基本情報入力シート!C141)</f>
        <v/>
      </c>
      <c r="C98" s="1141"/>
      <c r="D98" s="1141"/>
      <c r="E98" s="1141"/>
      <c r="F98" s="1141"/>
      <c r="G98" s="1141"/>
      <c r="H98" s="1141"/>
      <c r="I98" s="1141"/>
      <c r="J98" s="1141"/>
      <c r="K98" s="1148"/>
      <c r="L98" s="1131" t="str">
        <f>IF(基本情報入力シート!M141="","",基本情報入力シート!M141)</f>
        <v/>
      </c>
      <c r="M98" s="1131" t="str">
        <f>IF(基本情報入力シート!R141="","",基本情報入力シート!R141)</f>
        <v/>
      </c>
      <c r="N98" s="1131" t="str">
        <f>IF(基本情報入力シート!W141="","",基本情報入力シート!W141)</f>
        <v/>
      </c>
      <c r="O98" s="1131" t="str">
        <f>IF(基本情報入力シート!X141="","",基本情報入力シート!X141)</f>
        <v/>
      </c>
      <c r="P98" s="1164" t="str">
        <f>IF(基本情報入力シート!Y141="","",基本情報入力シート!Y141)</f>
        <v/>
      </c>
      <c r="Q98" s="983" t="str">
        <f>IF(基本情報入力シート!Z141="","",基本情報入力シート!Z141)</f>
        <v/>
      </c>
      <c r="R98" s="987" t="str">
        <f>IF(基本情報入力シート!AA141="","",基本情報入力シート!AA141)</f>
        <v/>
      </c>
      <c r="S98" s="1175"/>
      <c r="T98" s="1179" t="str">
        <f>IF(P98="","",VLOOKUP(P98,'【参考】数式用2'!$A$3:$C$26,3,FALSE))</f>
        <v/>
      </c>
      <c r="U98" s="1184" t="s">
        <v>171</v>
      </c>
      <c r="V98" s="1187"/>
      <c r="W98" s="1189" t="s">
        <v>31</v>
      </c>
      <c r="X98" s="1187"/>
      <c r="Y98" s="1184" t="s">
        <v>164</v>
      </c>
      <c r="Z98" s="1187"/>
      <c r="AA98" s="1184" t="s">
        <v>31</v>
      </c>
      <c r="AB98" s="1187"/>
      <c r="AC98" s="1184" t="s">
        <v>39</v>
      </c>
      <c r="AD98" s="279" t="s">
        <v>68</v>
      </c>
      <c r="AE98" s="1192" t="str">
        <f t="shared" si="3"/>
        <v/>
      </c>
      <c r="AF98" s="1195" t="s">
        <v>173</v>
      </c>
      <c r="AG98" s="1200" t="str">
        <f t="shared" si="4"/>
        <v/>
      </c>
    </row>
    <row r="99" spans="1:33" ht="36.75" customHeight="1">
      <c r="A99" s="1131">
        <f t="shared" si="5"/>
        <v>89</v>
      </c>
      <c r="B99" s="1136" t="str">
        <f>IF(基本情報入力シート!C142="","",基本情報入力シート!C142)</f>
        <v/>
      </c>
      <c r="C99" s="1141"/>
      <c r="D99" s="1141"/>
      <c r="E99" s="1141"/>
      <c r="F99" s="1141"/>
      <c r="G99" s="1141"/>
      <c r="H99" s="1141"/>
      <c r="I99" s="1141"/>
      <c r="J99" s="1141"/>
      <c r="K99" s="1148"/>
      <c r="L99" s="1131" t="str">
        <f>IF(基本情報入力シート!M142="","",基本情報入力シート!M142)</f>
        <v/>
      </c>
      <c r="M99" s="1131" t="str">
        <f>IF(基本情報入力シート!R142="","",基本情報入力シート!R142)</f>
        <v/>
      </c>
      <c r="N99" s="1131" t="str">
        <f>IF(基本情報入力シート!W142="","",基本情報入力シート!W142)</f>
        <v/>
      </c>
      <c r="O99" s="1131" t="str">
        <f>IF(基本情報入力シート!X142="","",基本情報入力シート!X142)</f>
        <v/>
      </c>
      <c r="P99" s="1164" t="str">
        <f>IF(基本情報入力シート!Y142="","",基本情報入力シート!Y142)</f>
        <v/>
      </c>
      <c r="Q99" s="983" t="str">
        <f>IF(基本情報入力シート!Z142="","",基本情報入力シート!Z142)</f>
        <v/>
      </c>
      <c r="R99" s="987" t="str">
        <f>IF(基本情報入力シート!AA142="","",基本情報入力シート!AA142)</f>
        <v/>
      </c>
      <c r="S99" s="1175"/>
      <c r="T99" s="1179" t="str">
        <f>IF(P99="","",VLOOKUP(P99,'【参考】数式用2'!$A$3:$C$26,3,FALSE))</f>
        <v/>
      </c>
      <c r="U99" s="1184" t="s">
        <v>171</v>
      </c>
      <c r="V99" s="1187"/>
      <c r="W99" s="1189" t="s">
        <v>31</v>
      </c>
      <c r="X99" s="1187"/>
      <c r="Y99" s="1184" t="s">
        <v>164</v>
      </c>
      <c r="Z99" s="1187"/>
      <c r="AA99" s="1184" t="s">
        <v>31</v>
      </c>
      <c r="AB99" s="1187"/>
      <c r="AC99" s="1184" t="s">
        <v>39</v>
      </c>
      <c r="AD99" s="279" t="s">
        <v>68</v>
      </c>
      <c r="AE99" s="1192" t="str">
        <f t="shared" si="3"/>
        <v/>
      </c>
      <c r="AF99" s="1195" t="s">
        <v>173</v>
      </c>
      <c r="AG99" s="1200" t="str">
        <f t="shared" si="4"/>
        <v/>
      </c>
    </row>
    <row r="100" spans="1:33" ht="36.75" customHeight="1">
      <c r="A100" s="1131">
        <f t="shared" si="5"/>
        <v>90</v>
      </c>
      <c r="B100" s="1136" t="str">
        <f>IF(基本情報入力シート!C143="","",基本情報入力シート!C143)</f>
        <v/>
      </c>
      <c r="C100" s="1141"/>
      <c r="D100" s="1141"/>
      <c r="E100" s="1141"/>
      <c r="F100" s="1141"/>
      <c r="G100" s="1141"/>
      <c r="H100" s="1141"/>
      <c r="I100" s="1141"/>
      <c r="J100" s="1141"/>
      <c r="K100" s="1148"/>
      <c r="L100" s="1131" t="str">
        <f>IF(基本情報入力シート!M143="","",基本情報入力シート!M143)</f>
        <v/>
      </c>
      <c r="M100" s="1131" t="str">
        <f>IF(基本情報入力シート!R143="","",基本情報入力シート!R143)</f>
        <v/>
      </c>
      <c r="N100" s="1131" t="str">
        <f>IF(基本情報入力シート!W143="","",基本情報入力シート!W143)</f>
        <v/>
      </c>
      <c r="O100" s="1131" t="str">
        <f>IF(基本情報入力シート!X143="","",基本情報入力シート!X143)</f>
        <v/>
      </c>
      <c r="P100" s="1164" t="str">
        <f>IF(基本情報入力シート!Y143="","",基本情報入力シート!Y143)</f>
        <v/>
      </c>
      <c r="Q100" s="983" t="str">
        <f>IF(基本情報入力シート!Z143="","",基本情報入力シート!Z143)</f>
        <v/>
      </c>
      <c r="R100" s="987" t="str">
        <f>IF(基本情報入力シート!AA143="","",基本情報入力シート!AA143)</f>
        <v/>
      </c>
      <c r="S100" s="1175"/>
      <c r="T100" s="1179" t="str">
        <f>IF(P100="","",VLOOKUP(P100,'【参考】数式用2'!$A$3:$C$26,3,FALSE))</f>
        <v/>
      </c>
      <c r="U100" s="1184" t="s">
        <v>171</v>
      </c>
      <c r="V100" s="1187"/>
      <c r="W100" s="1189" t="s">
        <v>31</v>
      </c>
      <c r="X100" s="1187"/>
      <c r="Y100" s="1184" t="s">
        <v>164</v>
      </c>
      <c r="Z100" s="1187"/>
      <c r="AA100" s="1184" t="s">
        <v>31</v>
      </c>
      <c r="AB100" s="1187"/>
      <c r="AC100" s="1184" t="s">
        <v>39</v>
      </c>
      <c r="AD100" s="279" t="s">
        <v>68</v>
      </c>
      <c r="AE100" s="1192" t="str">
        <f t="shared" si="3"/>
        <v/>
      </c>
      <c r="AF100" s="1195" t="s">
        <v>173</v>
      </c>
      <c r="AG100" s="1200" t="str">
        <f t="shared" si="4"/>
        <v/>
      </c>
    </row>
    <row r="101" spans="1:33" ht="36.75" customHeight="1">
      <c r="A101" s="1131">
        <f t="shared" si="5"/>
        <v>91</v>
      </c>
      <c r="B101" s="1136" t="str">
        <f>IF(基本情報入力シート!C144="","",基本情報入力シート!C144)</f>
        <v/>
      </c>
      <c r="C101" s="1141"/>
      <c r="D101" s="1141"/>
      <c r="E101" s="1141"/>
      <c r="F101" s="1141"/>
      <c r="G101" s="1141"/>
      <c r="H101" s="1141"/>
      <c r="I101" s="1141"/>
      <c r="J101" s="1141"/>
      <c r="K101" s="1148"/>
      <c r="L101" s="1131" t="str">
        <f>IF(基本情報入力シート!M144="","",基本情報入力シート!M144)</f>
        <v/>
      </c>
      <c r="M101" s="1131" t="str">
        <f>IF(基本情報入力シート!R144="","",基本情報入力シート!R144)</f>
        <v/>
      </c>
      <c r="N101" s="1131" t="str">
        <f>IF(基本情報入力シート!W144="","",基本情報入力シート!W144)</f>
        <v/>
      </c>
      <c r="O101" s="1131" t="str">
        <f>IF(基本情報入力シート!X144="","",基本情報入力シート!X144)</f>
        <v/>
      </c>
      <c r="P101" s="1164" t="str">
        <f>IF(基本情報入力シート!Y144="","",基本情報入力シート!Y144)</f>
        <v/>
      </c>
      <c r="Q101" s="983" t="str">
        <f>IF(基本情報入力シート!Z144="","",基本情報入力シート!Z144)</f>
        <v/>
      </c>
      <c r="R101" s="987" t="str">
        <f>IF(基本情報入力シート!AA144="","",基本情報入力シート!AA144)</f>
        <v/>
      </c>
      <c r="S101" s="1175"/>
      <c r="T101" s="1179" t="str">
        <f>IF(P101="","",VLOOKUP(P101,'【参考】数式用2'!$A$3:$C$26,3,FALSE))</f>
        <v/>
      </c>
      <c r="U101" s="1184" t="s">
        <v>171</v>
      </c>
      <c r="V101" s="1187"/>
      <c r="W101" s="1189" t="s">
        <v>31</v>
      </c>
      <c r="X101" s="1187"/>
      <c r="Y101" s="1184" t="s">
        <v>164</v>
      </c>
      <c r="Z101" s="1187"/>
      <c r="AA101" s="1184" t="s">
        <v>31</v>
      </c>
      <c r="AB101" s="1187"/>
      <c r="AC101" s="1184" t="s">
        <v>39</v>
      </c>
      <c r="AD101" s="279" t="s">
        <v>68</v>
      </c>
      <c r="AE101" s="1192" t="str">
        <f t="shared" si="3"/>
        <v/>
      </c>
      <c r="AF101" s="1195" t="s">
        <v>173</v>
      </c>
      <c r="AG101" s="1200" t="str">
        <f t="shared" si="4"/>
        <v/>
      </c>
    </row>
    <row r="102" spans="1:33" ht="36.75" customHeight="1">
      <c r="A102" s="1131">
        <f t="shared" si="5"/>
        <v>92</v>
      </c>
      <c r="B102" s="1136" t="str">
        <f>IF(基本情報入力シート!C145="","",基本情報入力シート!C145)</f>
        <v/>
      </c>
      <c r="C102" s="1141"/>
      <c r="D102" s="1141"/>
      <c r="E102" s="1141"/>
      <c r="F102" s="1141"/>
      <c r="G102" s="1141"/>
      <c r="H102" s="1141"/>
      <c r="I102" s="1141"/>
      <c r="J102" s="1141"/>
      <c r="K102" s="1148"/>
      <c r="L102" s="1131" t="str">
        <f>IF(基本情報入力シート!M145="","",基本情報入力シート!M145)</f>
        <v/>
      </c>
      <c r="M102" s="1131" t="str">
        <f>IF(基本情報入力シート!R145="","",基本情報入力シート!R145)</f>
        <v/>
      </c>
      <c r="N102" s="1131" t="str">
        <f>IF(基本情報入力シート!W145="","",基本情報入力シート!W145)</f>
        <v/>
      </c>
      <c r="O102" s="1131" t="str">
        <f>IF(基本情報入力シート!X145="","",基本情報入力シート!X145)</f>
        <v/>
      </c>
      <c r="P102" s="1164" t="str">
        <f>IF(基本情報入力シート!Y145="","",基本情報入力シート!Y145)</f>
        <v/>
      </c>
      <c r="Q102" s="983" t="str">
        <f>IF(基本情報入力シート!Z145="","",基本情報入力シート!Z145)</f>
        <v/>
      </c>
      <c r="R102" s="987" t="str">
        <f>IF(基本情報入力シート!AA145="","",基本情報入力シート!AA145)</f>
        <v/>
      </c>
      <c r="S102" s="1175"/>
      <c r="T102" s="1179" t="str">
        <f>IF(P102="","",VLOOKUP(P102,'【参考】数式用2'!$A$3:$C$26,3,FALSE))</f>
        <v/>
      </c>
      <c r="U102" s="1184" t="s">
        <v>171</v>
      </c>
      <c r="V102" s="1187"/>
      <c r="W102" s="1189" t="s">
        <v>31</v>
      </c>
      <c r="X102" s="1187"/>
      <c r="Y102" s="1184" t="s">
        <v>164</v>
      </c>
      <c r="Z102" s="1187"/>
      <c r="AA102" s="1184" t="s">
        <v>31</v>
      </c>
      <c r="AB102" s="1187"/>
      <c r="AC102" s="1184" t="s">
        <v>39</v>
      </c>
      <c r="AD102" s="279" t="s">
        <v>68</v>
      </c>
      <c r="AE102" s="1192" t="str">
        <f t="shared" si="3"/>
        <v/>
      </c>
      <c r="AF102" s="1195" t="s">
        <v>173</v>
      </c>
      <c r="AG102" s="1200" t="str">
        <f t="shared" si="4"/>
        <v/>
      </c>
    </row>
    <row r="103" spans="1:33" ht="36.75" customHeight="1">
      <c r="A103" s="1131">
        <f t="shared" si="5"/>
        <v>93</v>
      </c>
      <c r="B103" s="1136" t="str">
        <f>IF(基本情報入力シート!C146="","",基本情報入力シート!C146)</f>
        <v/>
      </c>
      <c r="C103" s="1141"/>
      <c r="D103" s="1141"/>
      <c r="E103" s="1141"/>
      <c r="F103" s="1141"/>
      <c r="G103" s="1141"/>
      <c r="H103" s="1141"/>
      <c r="I103" s="1141"/>
      <c r="J103" s="1141"/>
      <c r="K103" s="1148"/>
      <c r="L103" s="1131" t="str">
        <f>IF(基本情報入力シート!M146="","",基本情報入力シート!M146)</f>
        <v/>
      </c>
      <c r="M103" s="1131" t="str">
        <f>IF(基本情報入力シート!R146="","",基本情報入力シート!R146)</f>
        <v/>
      </c>
      <c r="N103" s="1131" t="str">
        <f>IF(基本情報入力シート!W146="","",基本情報入力シート!W146)</f>
        <v/>
      </c>
      <c r="O103" s="1131" t="str">
        <f>IF(基本情報入力シート!X146="","",基本情報入力シート!X146)</f>
        <v/>
      </c>
      <c r="P103" s="1164" t="str">
        <f>IF(基本情報入力シート!Y146="","",基本情報入力シート!Y146)</f>
        <v/>
      </c>
      <c r="Q103" s="983" t="str">
        <f>IF(基本情報入力シート!Z146="","",基本情報入力シート!Z146)</f>
        <v/>
      </c>
      <c r="R103" s="987" t="str">
        <f>IF(基本情報入力シート!AA146="","",基本情報入力シート!AA146)</f>
        <v/>
      </c>
      <c r="S103" s="1175"/>
      <c r="T103" s="1179" t="str">
        <f>IF(P103="","",VLOOKUP(P103,'【参考】数式用2'!$A$3:$C$26,3,FALSE))</f>
        <v/>
      </c>
      <c r="U103" s="1184" t="s">
        <v>171</v>
      </c>
      <c r="V103" s="1187"/>
      <c r="W103" s="1189" t="s">
        <v>31</v>
      </c>
      <c r="X103" s="1187"/>
      <c r="Y103" s="1184" t="s">
        <v>164</v>
      </c>
      <c r="Z103" s="1187"/>
      <c r="AA103" s="1184" t="s">
        <v>31</v>
      </c>
      <c r="AB103" s="1187"/>
      <c r="AC103" s="1184" t="s">
        <v>39</v>
      </c>
      <c r="AD103" s="279" t="s">
        <v>68</v>
      </c>
      <c r="AE103" s="1192" t="str">
        <f t="shared" si="3"/>
        <v/>
      </c>
      <c r="AF103" s="1195" t="s">
        <v>173</v>
      </c>
      <c r="AG103" s="1200" t="str">
        <f t="shared" si="4"/>
        <v/>
      </c>
    </row>
    <row r="104" spans="1:33" ht="36.75" customHeight="1">
      <c r="A104" s="1131">
        <f t="shared" si="5"/>
        <v>94</v>
      </c>
      <c r="B104" s="1136" t="str">
        <f>IF(基本情報入力シート!C147="","",基本情報入力シート!C147)</f>
        <v/>
      </c>
      <c r="C104" s="1141"/>
      <c r="D104" s="1141"/>
      <c r="E104" s="1141"/>
      <c r="F104" s="1141"/>
      <c r="G104" s="1141"/>
      <c r="H104" s="1141"/>
      <c r="I104" s="1141"/>
      <c r="J104" s="1141"/>
      <c r="K104" s="1148"/>
      <c r="L104" s="1131" t="str">
        <f>IF(基本情報入力シート!M147="","",基本情報入力シート!M147)</f>
        <v/>
      </c>
      <c r="M104" s="1131" t="str">
        <f>IF(基本情報入力シート!R147="","",基本情報入力シート!R147)</f>
        <v/>
      </c>
      <c r="N104" s="1131" t="str">
        <f>IF(基本情報入力シート!W147="","",基本情報入力シート!W147)</f>
        <v/>
      </c>
      <c r="O104" s="1131" t="str">
        <f>IF(基本情報入力シート!X147="","",基本情報入力シート!X147)</f>
        <v/>
      </c>
      <c r="P104" s="1164" t="str">
        <f>IF(基本情報入力シート!Y147="","",基本情報入力シート!Y147)</f>
        <v/>
      </c>
      <c r="Q104" s="983" t="str">
        <f>IF(基本情報入力シート!Z147="","",基本情報入力シート!Z147)</f>
        <v/>
      </c>
      <c r="R104" s="987" t="str">
        <f>IF(基本情報入力シート!AA147="","",基本情報入力シート!AA147)</f>
        <v/>
      </c>
      <c r="S104" s="1175"/>
      <c r="T104" s="1179" t="str">
        <f>IF(P104="","",VLOOKUP(P104,'【参考】数式用2'!$A$3:$C$26,3,FALSE))</f>
        <v/>
      </c>
      <c r="U104" s="1184" t="s">
        <v>171</v>
      </c>
      <c r="V104" s="1187"/>
      <c r="W104" s="1189" t="s">
        <v>31</v>
      </c>
      <c r="X104" s="1187"/>
      <c r="Y104" s="1184" t="s">
        <v>164</v>
      </c>
      <c r="Z104" s="1187"/>
      <c r="AA104" s="1184" t="s">
        <v>31</v>
      </c>
      <c r="AB104" s="1187"/>
      <c r="AC104" s="1184" t="s">
        <v>39</v>
      </c>
      <c r="AD104" s="279" t="s">
        <v>68</v>
      </c>
      <c r="AE104" s="1192" t="str">
        <f t="shared" si="3"/>
        <v/>
      </c>
      <c r="AF104" s="1195" t="s">
        <v>173</v>
      </c>
      <c r="AG104" s="1200" t="str">
        <f t="shared" si="4"/>
        <v/>
      </c>
    </row>
    <row r="105" spans="1:33" ht="36.75" customHeight="1">
      <c r="A105" s="1131">
        <f t="shared" si="5"/>
        <v>95</v>
      </c>
      <c r="B105" s="1136" t="str">
        <f>IF(基本情報入力シート!C148="","",基本情報入力シート!C148)</f>
        <v/>
      </c>
      <c r="C105" s="1141"/>
      <c r="D105" s="1141"/>
      <c r="E105" s="1141"/>
      <c r="F105" s="1141"/>
      <c r="G105" s="1141"/>
      <c r="H105" s="1141"/>
      <c r="I105" s="1141"/>
      <c r="J105" s="1141"/>
      <c r="K105" s="1148"/>
      <c r="L105" s="1131" t="str">
        <f>IF(基本情報入力シート!M148="","",基本情報入力シート!M148)</f>
        <v/>
      </c>
      <c r="M105" s="1131" t="str">
        <f>IF(基本情報入力シート!R148="","",基本情報入力シート!R148)</f>
        <v/>
      </c>
      <c r="N105" s="1131" t="str">
        <f>IF(基本情報入力シート!W148="","",基本情報入力シート!W148)</f>
        <v/>
      </c>
      <c r="O105" s="1131" t="str">
        <f>IF(基本情報入力シート!X148="","",基本情報入力シート!X148)</f>
        <v/>
      </c>
      <c r="P105" s="1164" t="str">
        <f>IF(基本情報入力シート!Y148="","",基本情報入力シート!Y148)</f>
        <v/>
      </c>
      <c r="Q105" s="983" t="str">
        <f>IF(基本情報入力シート!Z148="","",基本情報入力シート!Z148)</f>
        <v/>
      </c>
      <c r="R105" s="987" t="str">
        <f>IF(基本情報入力シート!AA148="","",基本情報入力シート!AA148)</f>
        <v/>
      </c>
      <c r="S105" s="1175"/>
      <c r="T105" s="1179" t="str">
        <f>IF(P105="","",VLOOKUP(P105,'【参考】数式用2'!$A$3:$C$26,3,FALSE))</f>
        <v/>
      </c>
      <c r="U105" s="1184" t="s">
        <v>171</v>
      </c>
      <c r="V105" s="1187"/>
      <c r="W105" s="1189" t="s">
        <v>31</v>
      </c>
      <c r="X105" s="1187"/>
      <c r="Y105" s="1184" t="s">
        <v>164</v>
      </c>
      <c r="Z105" s="1187"/>
      <c r="AA105" s="1184" t="s">
        <v>31</v>
      </c>
      <c r="AB105" s="1187"/>
      <c r="AC105" s="1184" t="s">
        <v>39</v>
      </c>
      <c r="AD105" s="279" t="s">
        <v>68</v>
      </c>
      <c r="AE105" s="1192" t="str">
        <f t="shared" si="3"/>
        <v/>
      </c>
      <c r="AF105" s="1195" t="s">
        <v>173</v>
      </c>
      <c r="AG105" s="1200" t="str">
        <f t="shared" si="4"/>
        <v/>
      </c>
    </row>
    <row r="106" spans="1:33" ht="36.75" customHeight="1">
      <c r="A106" s="1131">
        <f t="shared" si="5"/>
        <v>96</v>
      </c>
      <c r="B106" s="1136" t="str">
        <f>IF(基本情報入力シート!C149="","",基本情報入力シート!C149)</f>
        <v/>
      </c>
      <c r="C106" s="1141"/>
      <c r="D106" s="1141"/>
      <c r="E106" s="1141"/>
      <c r="F106" s="1141"/>
      <c r="G106" s="1141"/>
      <c r="H106" s="1141"/>
      <c r="I106" s="1141"/>
      <c r="J106" s="1141"/>
      <c r="K106" s="1148"/>
      <c r="L106" s="1131" t="str">
        <f>IF(基本情報入力シート!M149="","",基本情報入力シート!M149)</f>
        <v/>
      </c>
      <c r="M106" s="1131" t="str">
        <f>IF(基本情報入力シート!R149="","",基本情報入力シート!R149)</f>
        <v/>
      </c>
      <c r="N106" s="1131" t="str">
        <f>IF(基本情報入力シート!W149="","",基本情報入力シート!W149)</f>
        <v/>
      </c>
      <c r="O106" s="1131" t="str">
        <f>IF(基本情報入力シート!X149="","",基本情報入力シート!X149)</f>
        <v/>
      </c>
      <c r="P106" s="1164" t="str">
        <f>IF(基本情報入力シート!Y149="","",基本情報入力シート!Y149)</f>
        <v/>
      </c>
      <c r="Q106" s="983" t="str">
        <f>IF(基本情報入力シート!Z149="","",基本情報入力シート!Z149)</f>
        <v/>
      </c>
      <c r="R106" s="987" t="str">
        <f>IF(基本情報入力シート!AA149="","",基本情報入力シート!AA149)</f>
        <v/>
      </c>
      <c r="S106" s="1175"/>
      <c r="T106" s="1179" t="str">
        <f>IF(P106="","",VLOOKUP(P106,'【参考】数式用2'!$A$3:$C$26,3,FALSE))</f>
        <v/>
      </c>
      <c r="U106" s="1184" t="s">
        <v>171</v>
      </c>
      <c r="V106" s="1187"/>
      <c r="W106" s="1189" t="s">
        <v>31</v>
      </c>
      <c r="X106" s="1187"/>
      <c r="Y106" s="1184" t="s">
        <v>164</v>
      </c>
      <c r="Z106" s="1187"/>
      <c r="AA106" s="1184" t="s">
        <v>31</v>
      </c>
      <c r="AB106" s="1187"/>
      <c r="AC106" s="1184" t="s">
        <v>39</v>
      </c>
      <c r="AD106" s="279" t="s">
        <v>68</v>
      </c>
      <c r="AE106" s="1192" t="str">
        <f t="shared" si="3"/>
        <v/>
      </c>
      <c r="AF106" s="1195" t="s">
        <v>173</v>
      </c>
      <c r="AG106" s="1200" t="str">
        <f t="shared" si="4"/>
        <v/>
      </c>
    </row>
    <row r="107" spans="1:33" ht="36.75" customHeight="1">
      <c r="A107" s="1131">
        <f t="shared" si="5"/>
        <v>97</v>
      </c>
      <c r="B107" s="1136" t="str">
        <f>IF(基本情報入力シート!C150="","",基本情報入力シート!C150)</f>
        <v/>
      </c>
      <c r="C107" s="1141"/>
      <c r="D107" s="1141"/>
      <c r="E107" s="1141"/>
      <c r="F107" s="1141"/>
      <c r="G107" s="1141"/>
      <c r="H107" s="1141"/>
      <c r="I107" s="1141"/>
      <c r="J107" s="1141"/>
      <c r="K107" s="1148"/>
      <c r="L107" s="1131" t="str">
        <f>IF(基本情報入力シート!M150="","",基本情報入力シート!M150)</f>
        <v/>
      </c>
      <c r="M107" s="1131" t="str">
        <f>IF(基本情報入力シート!R150="","",基本情報入力シート!R150)</f>
        <v/>
      </c>
      <c r="N107" s="1131" t="str">
        <f>IF(基本情報入力シート!W150="","",基本情報入力シート!W150)</f>
        <v/>
      </c>
      <c r="O107" s="1131" t="str">
        <f>IF(基本情報入力シート!X150="","",基本情報入力シート!X150)</f>
        <v/>
      </c>
      <c r="P107" s="1164" t="str">
        <f>IF(基本情報入力シート!Y150="","",基本情報入力シート!Y150)</f>
        <v/>
      </c>
      <c r="Q107" s="983" t="str">
        <f>IF(基本情報入力シート!Z150="","",基本情報入力シート!Z150)</f>
        <v/>
      </c>
      <c r="R107" s="987" t="str">
        <f>IF(基本情報入力シート!AA150="","",基本情報入力シート!AA150)</f>
        <v/>
      </c>
      <c r="S107" s="1175"/>
      <c r="T107" s="1179" t="str">
        <f>IF(P107="","",VLOOKUP(P107,'【参考】数式用2'!$A$3:$C$26,3,FALSE))</f>
        <v/>
      </c>
      <c r="U107" s="1184" t="s">
        <v>171</v>
      </c>
      <c r="V107" s="1187"/>
      <c r="W107" s="1189" t="s">
        <v>31</v>
      </c>
      <c r="X107" s="1187"/>
      <c r="Y107" s="1184" t="s">
        <v>164</v>
      </c>
      <c r="Z107" s="1187"/>
      <c r="AA107" s="1184" t="s">
        <v>31</v>
      </c>
      <c r="AB107" s="1187"/>
      <c r="AC107" s="1184" t="s">
        <v>39</v>
      </c>
      <c r="AD107" s="279" t="s">
        <v>68</v>
      </c>
      <c r="AE107" s="1192" t="str">
        <f t="shared" si="3"/>
        <v/>
      </c>
      <c r="AF107" s="1195" t="s">
        <v>173</v>
      </c>
      <c r="AG107" s="1200" t="str">
        <f t="shared" si="4"/>
        <v/>
      </c>
    </row>
    <row r="108" spans="1:33" ht="36.75" customHeight="1">
      <c r="A108" s="1131">
        <f t="shared" si="5"/>
        <v>98</v>
      </c>
      <c r="B108" s="1136" t="str">
        <f>IF(基本情報入力シート!C151="","",基本情報入力シート!C151)</f>
        <v/>
      </c>
      <c r="C108" s="1141"/>
      <c r="D108" s="1141"/>
      <c r="E108" s="1141"/>
      <c r="F108" s="1141"/>
      <c r="G108" s="1141"/>
      <c r="H108" s="1141"/>
      <c r="I108" s="1141"/>
      <c r="J108" s="1141"/>
      <c r="K108" s="1148"/>
      <c r="L108" s="1131" t="str">
        <f>IF(基本情報入力シート!M151="","",基本情報入力シート!M151)</f>
        <v/>
      </c>
      <c r="M108" s="1131" t="str">
        <f>IF(基本情報入力シート!R151="","",基本情報入力シート!R151)</f>
        <v/>
      </c>
      <c r="N108" s="1131" t="str">
        <f>IF(基本情報入力シート!W151="","",基本情報入力シート!W151)</f>
        <v/>
      </c>
      <c r="O108" s="1131" t="str">
        <f>IF(基本情報入力シート!X151="","",基本情報入力シート!X151)</f>
        <v/>
      </c>
      <c r="P108" s="1164" t="str">
        <f>IF(基本情報入力シート!Y151="","",基本情報入力シート!Y151)</f>
        <v/>
      </c>
      <c r="Q108" s="983" t="str">
        <f>IF(基本情報入力シート!Z151="","",基本情報入力シート!Z151)</f>
        <v/>
      </c>
      <c r="R108" s="987" t="str">
        <f>IF(基本情報入力シート!AA151="","",基本情報入力シート!AA151)</f>
        <v/>
      </c>
      <c r="S108" s="1175"/>
      <c r="T108" s="1179" t="str">
        <f>IF(P108="","",VLOOKUP(P108,'【参考】数式用2'!$A$3:$C$26,3,FALSE))</f>
        <v/>
      </c>
      <c r="U108" s="1184" t="s">
        <v>171</v>
      </c>
      <c r="V108" s="1187"/>
      <c r="W108" s="1189" t="s">
        <v>31</v>
      </c>
      <c r="X108" s="1187"/>
      <c r="Y108" s="1184" t="s">
        <v>164</v>
      </c>
      <c r="Z108" s="1187"/>
      <c r="AA108" s="1184" t="s">
        <v>31</v>
      </c>
      <c r="AB108" s="1187"/>
      <c r="AC108" s="1184" t="s">
        <v>39</v>
      </c>
      <c r="AD108" s="279" t="s">
        <v>68</v>
      </c>
      <c r="AE108" s="1192" t="str">
        <f t="shared" si="3"/>
        <v/>
      </c>
      <c r="AF108" s="1195" t="s">
        <v>173</v>
      </c>
      <c r="AG108" s="1200" t="str">
        <f t="shared" si="4"/>
        <v/>
      </c>
    </row>
    <row r="109" spans="1:33" ht="36.75" customHeight="1">
      <c r="A109" s="1131">
        <f t="shared" si="5"/>
        <v>99</v>
      </c>
      <c r="B109" s="1136" t="str">
        <f>IF(基本情報入力シート!C152="","",基本情報入力シート!C152)</f>
        <v/>
      </c>
      <c r="C109" s="1141"/>
      <c r="D109" s="1141"/>
      <c r="E109" s="1141"/>
      <c r="F109" s="1141"/>
      <c r="G109" s="1141"/>
      <c r="H109" s="1141"/>
      <c r="I109" s="1141"/>
      <c r="J109" s="1141"/>
      <c r="K109" s="1148"/>
      <c r="L109" s="1131" t="str">
        <f>IF(基本情報入力シート!M152="","",基本情報入力シート!M152)</f>
        <v/>
      </c>
      <c r="M109" s="1131" t="str">
        <f>IF(基本情報入力シート!R152="","",基本情報入力シート!R152)</f>
        <v/>
      </c>
      <c r="N109" s="1131" t="str">
        <f>IF(基本情報入力シート!W152="","",基本情報入力シート!W152)</f>
        <v/>
      </c>
      <c r="O109" s="1131" t="str">
        <f>IF(基本情報入力シート!X152="","",基本情報入力シート!X152)</f>
        <v/>
      </c>
      <c r="P109" s="1164" t="str">
        <f>IF(基本情報入力シート!Y152="","",基本情報入力シート!Y152)</f>
        <v/>
      </c>
      <c r="Q109" s="983" t="str">
        <f>IF(基本情報入力シート!Z152="","",基本情報入力シート!Z152)</f>
        <v/>
      </c>
      <c r="R109" s="987" t="str">
        <f>IF(基本情報入力シート!AA152="","",基本情報入力シート!AA152)</f>
        <v/>
      </c>
      <c r="S109" s="1175"/>
      <c r="T109" s="1179" t="str">
        <f>IF(P109="","",VLOOKUP(P109,'【参考】数式用2'!$A$3:$C$26,3,FALSE))</f>
        <v/>
      </c>
      <c r="U109" s="1184" t="s">
        <v>171</v>
      </c>
      <c r="V109" s="1187"/>
      <c r="W109" s="1189" t="s">
        <v>31</v>
      </c>
      <c r="X109" s="1187"/>
      <c r="Y109" s="1184" t="s">
        <v>164</v>
      </c>
      <c r="Z109" s="1187"/>
      <c r="AA109" s="1184" t="s">
        <v>31</v>
      </c>
      <c r="AB109" s="1187"/>
      <c r="AC109" s="1184" t="s">
        <v>39</v>
      </c>
      <c r="AD109" s="279" t="s">
        <v>68</v>
      </c>
      <c r="AE109" s="1192" t="str">
        <f t="shared" si="3"/>
        <v/>
      </c>
      <c r="AF109" s="1195" t="s">
        <v>173</v>
      </c>
      <c r="AG109" s="1200" t="str">
        <f t="shared" si="4"/>
        <v/>
      </c>
    </row>
    <row r="110" spans="1:33" ht="36.75" customHeight="1">
      <c r="A110" s="1131">
        <f t="shared" si="5"/>
        <v>100</v>
      </c>
      <c r="B110" s="1136" t="str">
        <f>IF(基本情報入力シート!C153="","",基本情報入力シート!C153)</f>
        <v/>
      </c>
      <c r="C110" s="1141"/>
      <c r="D110" s="1141"/>
      <c r="E110" s="1141"/>
      <c r="F110" s="1141"/>
      <c r="G110" s="1141"/>
      <c r="H110" s="1141"/>
      <c r="I110" s="1141"/>
      <c r="J110" s="1141"/>
      <c r="K110" s="1148"/>
      <c r="L110" s="1131" t="str">
        <f>IF(基本情報入力シート!M153="","",基本情報入力シート!M153)</f>
        <v/>
      </c>
      <c r="M110" s="1131" t="str">
        <f>IF(基本情報入力シート!R153="","",基本情報入力シート!R153)</f>
        <v/>
      </c>
      <c r="N110" s="1131" t="str">
        <f>IF(基本情報入力シート!W153="","",基本情報入力シート!W153)</f>
        <v/>
      </c>
      <c r="O110" s="1131" t="str">
        <f>IF(基本情報入力シート!X153="","",基本情報入力シート!X153)</f>
        <v/>
      </c>
      <c r="P110" s="1164" t="str">
        <f>IF(基本情報入力シート!Y153="","",基本情報入力シート!Y153)</f>
        <v/>
      </c>
      <c r="Q110" s="983" t="str">
        <f>IF(基本情報入力シート!Z153="","",基本情報入力シート!Z153)</f>
        <v/>
      </c>
      <c r="R110" s="987" t="str">
        <f>IF(基本情報入力シート!AA153="","",基本情報入力シート!AA153)</f>
        <v/>
      </c>
      <c r="S110" s="1176"/>
      <c r="T110" s="1180" t="str">
        <f>IF(P110="","",VLOOKUP(P110,'【参考】数式用2'!$A$3:$C$26,3,FALSE))</f>
        <v/>
      </c>
      <c r="U110" s="1185" t="s">
        <v>171</v>
      </c>
      <c r="V110" s="1188"/>
      <c r="W110" s="1190" t="s">
        <v>31</v>
      </c>
      <c r="X110" s="1188"/>
      <c r="Y110" s="1185" t="s">
        <v>164</v>
      </c>
      <c r="Z110" s="1188"/>
      <c r="AA110" s="1185" t="s">
        <v>31</v>
      </c>
      <c r="AB110" s="1188"/>
      <c r="AC110" s="1185" t="s">
        <v>39</v>
      </c>
      <c r="AD110" s="1191" t="s">
        <v>68</v>
      </c>
      <c r="AE110" s="1193" t="str">
        <f t="shared" si="3"/>
        <v/>
      </c>
      <c r="AF110" s="1196" t="s">
        <v>173</v>
      </c>
      <c r="AG110" s="1201" t="str">
        <f t="shared" si="4"/>
        <v/>
      </c>
    </row>
  </sheetData>
  <sheetProtection sheet="1" objects="1" scenarios="1" formatCells="0" formatColumns="0" formatRows="0" sort="0" autoFilter="0"/>
  <autoFilter ref="B10:AG110"/>
  <mergeCells count="116">
    <mergeCell ref="A3:C3"/>
    <mergeCell ref="D3:O3"/>
    <mergeCell ref="A5:N5"/>
    <mergeCell ref="S7:AG7"/>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AF9"/>
    <mergeCell ref="AG8:AG9"/>
  </mergeCells>
  <phoneticPr fontId="21"/>
  <dataValidations count="2">
    <dataValidation imeMode="halfAlpha" allowBlank="1" showDropDown="0" showInputMessage="1" showErrorMessage="1" sqref="AB11:AB110 Z11:Z110 X11:X110 V11:V110 B11:B110 L11:R110"/>
    <dataValidation type="list" allowBlank="1" showDropDown="0"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Width="1" fitToHeight="0" orientation="landscape" usePrinterDefaults="1"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202" customWidth="1"/>
    <col min="2" max="2" width="20.375" style="1202" customWidth="1"/>
    <col min="3" max="7" width="6" style="1202" customWidth="1"/>
    <col min="8" max="8" width="8.625" style="931" customWidth="1"/>
    <col min="9" max="9" width="8.5" style="931" customWidth="1"/>
    <col min="10" max="10" width="26.875" style="931" customWidth="1"/>
    <col min="11" max="11" width="29.5" style="931" bestFit="1" customWidth="1"/>
    <col min="12" max="12" width="65.75" style="931" customWidth="1"/>
    <col min="13" max="13" width="8.875" style="1202" customWidth="1"/>
    <col min="14" max="14" width="9.125" style="1202" customWidth="1"/>
    <col min="15" max="16384" width="9" style="1202"/>
  </cols>
  <sheetData>
    <row r="1" spans="1:13" ht="14.25">
      <c r="A1" s="1203" t="s">
        <v>250</v>
      </c>
      <c r="B1" s="1203"/>
      <c r="C1" s="1203"/>
      <c r="D1" s="1203"/>
      <c r="E1" s="1203"/>
      <c r="F1" s="1203"/>
      <c r="G1" s="1203"/>
    </row>
    <row r="2" spans="1:13" s="1202" customFormat="1" ht="27.75" customHeight="1">
      <c r="A2" s="1204" t="s">
        <v>50</v>
      </c>
      <c r="B2" s="1210"/>
      <c r="C2" s="1216" t="s">
        <v>34</v>
      </c>
      <c r="D2" s="1221"/>
      <c r="E2" s="1221"/>
      <c r="F2" s="1221"/>
      <c r="G2" s="1232"/>
      <c r="H2" s="1234" t="s">
        <v>215</v>
      </c>
      <c r="I2" s="1235"/>
      <c r="J2" s="1235"/>
      <c r="K2" s="1235"/>
      <c r="L2" s="1244"/>
    </row>
    <row r="3" spans="1:13" ht="39" customHeight="1">
      <c r="A3" s="1205"/>
      <c r="B3" s="1211"/>
      <c r="C3" s="1217" t="s">
        <v>33</v>
      </c>
      <c r="D3" s="1222"/>
      <c r="E3" s="1222"/>
      <c r="F3" s="1222"/>
      <c r="G3" s="1233"/>
      <c r="H3" s="1217" t="s">
        <v>98</v>
      </c>
      <c r="I3" s="1233"/>
      <c r="J3" s="1239" t="s">
        <v>172</v>
      </c>
      <c r="K3" s="1210"/>
      <c r="L3" s="1245"/>
    </row>
    <row r="4" spans="1:13" ht="18" customHeight="1">
      <c r="A4" s="1206"/>
      <c r="B4" s="1212"/>
      <c r="C4" s="1217" t="s">
        <v>51</v>
      </c>
      <c r="D4" s="1222" t="s">
        <v>76</v>
      </c>
      <c r="E4" s="1222" t="s">
        <v>97</v>
      </c>
      <c r="F4" s="1222"/>
      <c r="G4" s="1233"/>
      <c r="H4" s="1217" t="s">
        <v>59</v>
      </c>
      <c r="I4" s="1233" t="s">
        <v>60</v>
      </c>
      <c r="J4" s="1240"/>
      <c r="K4" s="1212"/>
      <c r="L4" s="1246"/>
    </row>
    <row r="5" spans="1:13" ht="18" customHeight="1">
      <c r="A5" s="1207" t="s">
        <v>295</v>
      </c>
      <c r="B5" s="1213" t="s">
        <v>295</v>
      </c>
      <c r="C5" s="1218">
        <v>0.13700000000000001</v>
      </c>
      <c r="D5" s="1223">
        <v>0.1</v>
      </c>
      <c r="E5" s="1226">
        <v>5.5e-002</v>
      </c>
      <c r="F5" s="1229">
        <v>0</v>
      </c>
      <c r="G5" s="1229">
        <v>0</v>
      </c>
      <c r="H5" s="1218">
        <v>6.3e-002</v>
      </c>
      <c r="I5" s="1236">
        <v>4.2000000000000003e-002</v>
      </c>
      <c r="J5" s="1226" t="s">
        <v>218</v>
      </c>
      <c r="K5" s="1241" t="s">
        <v>86</v>
      </c>
      <c r="L5" s="1236" t="s">
        <v>179</v>
      </c>
      <c r="M5" s="1202" t="s">
        <v>180</v>
      </c>
    </row>
    <row r="6" spans="1:13" ht="18" customHeight="1">
      <c r="A6" s="1207" t="s">
        <v>47</v>
      </c>
      <c r="B6" s="1213" t="s">
        <v>47</v>
      </c>
      <c r="C6" s="1218">
        <v>0.13700000000000001</v>
      </c>
      <c r="D6" s="1223">
        <v>0.1</v>
      </c>
      <c r="E6" s="1226">
        <v>5.5e-002</v>
      </c>
      <c r="F6" s="1229">
        <v>0</v>
      </c>
      <c r="G6" s="1229">
        <v>0</v>
      </c>
      <c r="H6" s="1218">
        <v>6.3e-002</v>
      </c>
      <c r="I6" s="1236">
        <v>4.2000000000000003e-002</v>
      </c>
      <c r="J6" s="1226" t="s">
        <v>203</v>
      </c>
      <c r="K6" s="1241" t="s">
        <v>217</v>
      </c>
      <c r="L6" s="1236" t="s">
        <v>179</v>
      </c>
      <c r="M6" s="1202" t="s">
        <v>180</v>
      </c>
    </row>
    <row r="7" spans="1:13" ht="18" customHeight="1">
      <c r="A7" s="1207" t="s">
        <v>296</v>
      </c>
      <c r="B7" s="1213" t="s">
        <v>296</v>
      </c>
      <c r="C7" s="1218">
        <v>0.13700000000000001</v>
      </c>
      <c r="D7" s="1223">
        <v>0.1</v>
      </c>
      <c r="E7" s="1226">
        <v>5.5e-002</v>
      </c>
      <c r="F7" s="1229">
        <v>0</v>
      </c>
      <c r="G7" s="1229">
        <v>0</v>
      </c>
      <c r="H7" s="1218">
        <v>6.3e-002</v>
      </c>
      <c r="I7" s="1236">
        <v>4.2000000000000003e-002</v>
      </c>
      <c r="J7" s="1226" t="s">
        <v>203</v>
      </c>
      <c r="K7" s="1241" t="s">
        <v>217</v>
      </c>
      <c r="L7" s="1236" t="s">
        <v>179</v>
      </c>
      <c r="M7" s="1202" t="s">
        <v>180</v>
      </c>
    </row>
    <row r="8" spans="1:13" ht="18" customHeight="1">
      <c r="A8" s="1207" t="s">
        <v>317</v>
      </c>
      <c r="B8" s="1213" t="s">
        <v>317</v>
      </c>
      <c r="C8" s="1218">
        <v>5.8000000000000003e-002</v>
      </c>
      <c r="D8" s="1223">
        <v>4.2000000000000003e-002</v>
      </c>
      <c r="E8" s="1226">
        <v>2.3e-002</v>
      </c>
      <c r="F8" s="1229">
        <v>0</v>
      </c>
      <c r="G8" s="1229">
        <v>0</v>
      </c>
      <c r="H8" s="1218">
        <v>2.1000000000000001e-002</v>
      </c>
      <c r="I8" s="1236">
        <v>1.4999999999999999e-002</v>
      </c>
      <c r="J8" s="1226" t="s">
        <v>203</v>
      </c>
      <c r="K8" s="1241" t="s">
        <v>217</v>
      </c>
      <c r="L8" s="1236" t="s">
        <v>179</v>
      </c>
      <c r="M8" s="1202" t="s">
        <v>180</v>
      </c>
    </row>
    <row r="9" spans="1:13" ht="18" customHeight="1">
      <c r="A9" s="1207" t="s">
        <v>298</v>
      </c>
      <c r="B9" s="1213" t="s">
        <v>298</v>
      </c>
      <c r="C9" s="1218">
        <v>5.8999999999999997e-002</v>
      </c>
      <c r="D9" s="1223">
        <v>4.2999999999999997e-002</v>
      </c>
      <c r="E9" s="1226">
        <v>2.3e-002</v>
      </c>
      <c r="F9" s="1229">
        <v>0</v>
      </c>
      <c r="G9" s="1229">
        <v>0</v>
      </c>
      <c r="H9" s="1218">
        <v>1.2e-002</v>
      </c>
      <c r="I9" s="1236">
        <v>1.e-002</v>
      </c>
      <c r="J9" s="1226" t="s">
        <v>203</v>
      </c>
      <c r="K9" s="1241" t="s">
        <v>217</v>
      </c>
      <c r="L9" s="1236" t="s">
        <v>179</v>
      </c>
      <c r="M9" s="1202" t="s">
        <v>180</v>
      </c>
    </row>
    <row r="10" spans="1:13" ht="18" customHeight="1">
      <c r="A10" s="1207" t="s">
        <v>49</v>
      </c>
      <c r="B10" s="1213" t="s">
        <v>49</v>
      </c>
      <c r="C10" s="1218">
        <v>5.8999999999999997e-002</v>
      </c>
      <c r="D10" s="1223">
        <v>4.2999999999999997e-002</v>
      </c>
      <c r="E10" s="1226">
        <v>2.3e-002</v>
      </c>
      <c r="F10" s="1229">
        <v>0</v>
      </c>
      <c r="G10" s="1229">
        <v>0</v>
      </c>
      <c r="H10" s="1218">
        <v>1.2e-002</v>
      </c>
      <c r="I10" s="1236">
        <v>1.e-002</v>
      </c>
      <c r="J10" s="1226" t="s">
        <v>203</v>
      </c>
      <c r="K10" s="1241" t="s">
        <v>217</v>
      </c>
      <c r="L10" s="1236" t="s">
        <v>144</v>
      </c>
      <c r="M10" s="1202" t="s">
        <v>180</v>
      </c>
    </row>
    <row r="11" spans="1:13" ht="18" customHeight="1">
      <c r="A11" s="1207" t="s">
        <v>141</v>
      </c>
      <c r="B11" s="1213" t="s">
        <v>141</v>
      </c>
      <c r="C11" s="1218">
        <v>4.7e-002</v>
      </c>
      <c r="D11" s="1223">
        <v>3.4000000000000002e-002</v>
      </c>
      <c r="E11" s="1226">
        <v>1.9e-002</v>
      </c>
      <c r="F11" s="1229">
        <v>0</v>
      </c>
      <c r="G11" s="1229">
        <v>0</v>
      </c>
      <c r="H11" s="1218">
        <v>2.e-002</v>
      </c>
      <c r="I11" s="1236">
        <v>1.7000000000000001e-002</v>
      </c>
      <c r="J11" s="1226" t="s">
        <v>203</v>
      </c>
      <c r="K11" s="1241" t="s">
        <v>217</v>
      </c>
      <c r="L11" s="1236" t="s">
        <v>179</v>
      </c>
      <c r="M11" s="1202" t="s">
        <v>180</v>
      </c>
    </row>
    <row r="12" spans="1:13" ht="18" customHeight="1">
      <c r="A12" s="1207" t="s">
        <v>300</v>
      </c>
      <c r="B12" s="1213" t="s">
        <v>300</v>
      </c>
      <c r="C12" s="1218">
        <v>8.2000000000000003e-002</v>
      </c>
      <c r="D12" s="1223">
        <v>6.e-002</v>
      </c>
      <c r="E12" s="1226">
        <v>3.3000000000000002e-002</v>
      </c>
      <c r="F12" s="1229">
        <v>0</v>
      </c>
      <c r="G12" s="1229">
        <v>0</v>
      </c>
      <c r="H12" s="1218">
        <v>1.7999999999999999e-002</v>
      </c>
      <c r="I12" s="1236">
        <v>1.2e-002</v>
      </c>
      <c r="J12" s="1226" t="s">
        <v>203</v>
      </c>
      <c r="K12" s="1241" t="s">
        <v>217</v>
      </c>
      <c r="L12" s="1236" t="s">
        <v>181</v>
      </c>
      <c r="M12" s="1202" t="s">
        <v>180</v>
      </c>
    </row>
    <row r="13" spans="1:13" ht="18" customHeight="1">
      <c r="A13" s="1207" t="s">
        <v>52</v>
      </c>
      <c r="B13" s="1213" t="s">
        <v>52</v>
      </c>
      <c r="C13" s="1218">
        <v>8.2000000000000003e-002</v>
      </c>
      <c r="D13" s="1223">
        <v>6.e-002</v>
      </c>
      <c r="E13" s="1226">
        <v>3.3000000000000002e-002</v>
      </c>
      <c r="F13" s="1229">
        <v>0</v>
      </c>
      <c r="G13" s="1229">
        <v>0</v>
      </c>
      <c r="H13" s="1218">
        <v>1.7999999999999999e-002</v>
      </c>
      <c r="I13" s="1236">
        <v>1.2e-002</v>
      </c>
      <c r="J13" s="1226" t="s">
        <v>203</v>
      </c>
      <c r="K13" s="1241" t="s">
        <v>217</v>
      </c>
      <c r="L13" s="1236" t="s">
        <v>181</v>
      </c>
      <c r="M13" s="1202" t="s">
        <v>180</v>
      </c>
    </row>
    <row r="14" spans="1:13" ht="18" customHeight="1">
      <c r="A14" s="1207" t="s">
        <v>58</v>
      </c>
      <c r="B14" s="1213" t="s">
        <v>58</v>
      </c>
      <c r="C14" s="1218">
        <v>0.104</v>
      </c>
      <c r="D14" s="1223">
        <v>7.5999999999999998e-002</v>
      </c>
      <c r="E14" s="1226">
        <v>4.2000000000000003e-002</v>
      </c>
      <c r="F14" s="1229">
        <v>0</v>
      </c>
      <c r="G14" s="1229">
        <v>0</v>
      </c>
      <c r="H14" s="1218">
        <v>3.1e-002</v>
      </c>
      <c r="I14" s="1236">
        <v>2.4e-002</v>
      </c>
      <c r="J14" s="1226" t="s">
        <v>203</v>
      </c>
      <c r="K14" s="1241" t="s">
        <v>217</v>
      </c>
      <c r="L14" s="1236" t="s">
        <v>179</v>
      </c>
      <c r="M14" s="1202" t="s">
        <v>180</v>
      </c>
    </row>
    <row r="15" spans="1:13" ht="18" customHeight="1">
      <c r="A15" s="1207" t="s">
        <v>302</v>
      </c>
      <c r="B15" s="1213" t="s">
        <v>302</v>
      </c>
      <c r="C15" s="1218">
        <v>0.10199999999999999</v>
      </c>
      <c r="D15" s="1223">
        <v>7.3999999999999996e-002</v>
      </c>
      <c r="E15" s="1226">
        <v>4.1000000000000002e-002</v>
      </c>
      <c r="F15" s="1229">
        <v>0</v>
      </c>
      <c r="G15" s="1229">
        <v>0</v>
      </c>
      <c r="H15" s="1218">
        <v>1.4999999999999999e-002</v>
      </c>
      <c r="I15" s="1236">
        <v>1.2e-002</v>
      </c>
      <c r="J15" s="1226" t="s">
        <v>203</v>
      </c>
      <c r="K15" s="1241" t="s">
        <v>217</v>
      </c>
      <c r="L15" s="1236" t="s">
        <v>179</v>
      </c>
      <c r="M15" s="1202" t="s">
        <v>180</v>
      </c>
    </row>
    <row r="16" spans="1:13" ht="18" customHeight="1">
      <c r="A16" s="1207" t="s">
        <v>54</v>
      </c>
      <c r="B16" s="1213" t="s">
        <v>54</v>
      </c>
      <c r="C16" s="1218">
        <v>0.10199999999999999</v>
      </c>
      <c r="D16" s="1223">
        <v>7.3999999999999996e-002</v>
      </c>
      <c r="E16" s="1226">
        <v>4.1000000000000002e-002</v>
      </c>
      <c r="F16" s="1229">
        <v>0</v>
      </c>
      <c r="G16" s="1229">
        <v>0</v>
      </c>
      <c r="H16" s="1218">
        <v>1.4999999999999999e-002</v>
      </c>
      <c r="I16" s="1236">
        <v>1.2e-002</v>
      </c>
      <c r="J16" s="1226" t="s">
        <v>203</v>
      </c>
      <c r="K16" s="1241" t="s">
        <v>217</v>
      </c>
      <c r="L16" s="1236" t="s">
        <v>179</v>
      </c>
      <c r="M16" s="1202" t="s">
        <v>180</v>
      </c>
    </row>
    <row r="17" spans="1:13" ht="18" customHeight="1">
      <c r="A17" s="1207" t="s">
        <v>305</v>
      </c>
      <c r="B17" s="1213" t="s">
        <v>305</v>
      </c>
      <c r="C17" s="1218">
        <v>0.111</v>
      </c>
      <c r="D17" s="1223">
        <v>8.1000000000000003e-002</v>
      </c>
      <c r="E17" s="1226">
        <v>4.4999999999999998e-002</v>
      </c>
      <c r="F17" s="1229">
        <v>0</v>
      </c>
      <c r="G17" s="1229">
        <v>0</v>
      </c>
      <c r="H17" s="1218">
        <v>3.1e-002</v>
      </c>
      <c r="I17" s="1236">
        <v>2.3e-002</v>
      </c>
      <c r="J17" s="1226" t="s">
        <v>203</v>
      </c>
      <c r="K17" s="1241" t="s">
        <v>217</v>
      </c>
      <c r="L17" s="1236" t="s">
        <v>179</v>
      </c>
      <c r="M17" s="1202" t="s">
        <v>180</v>
      </c>
    </row>
    <row r="18" spans="1:13" ht="18" customHeight="1">
      <c r="A18" s="1207" t="s">
        <v>318</v>
      </c>
      <c r="B18" s="1213" t="s">
        <v>318</v>
      </c>
      <c r="C18" s="1218">
        <v>8.3000000000000004e-002</v>
      </c>
      <c r="D18" s="1223">
        <v>6.e-002</v>
      </c>
      <c r="E18" s="1226">
        <v>3.3000000000000002e-002</v>
      </c>
      <c r="F18" s="1229">
        <v>0</v>
      </c>
      <c r="G18" s="1229">
        <v>0</v>
      </c>
      <c r="H18" s="1218">
        <v>2.7e-002</v>
      </c>
      <c r="I18" s="1236">
        <v>2.3e-002</v>
      </c>
      <c r="J18" s="1226" t="s">
        <v>203</v>
      </c>
      <c r="K18" s="1241" t="s">
        <v>217</v>
      </c>
      <c r="L18" s="1236" t="s">
        <v>112</v>
      </c>
      <c r="M18" s="1202" t="s">
        <v>180</v>
      </c>
    </row>
    <row r="19" spans="1:13" ht="18" customHeight="1">
      <c r="A19" s="1207" t="s">
        <v>56</v>
      </c>
      <c r="B19" s="1213" t="s">
        <v>56</v>
      </c>
      <c r="C19" s="1218">
        <v>8.3000000000000004e-002</v>
      </c>
      <c r="D19" s="1223">
        <v>6.e-002</v>
      </c>
      <c r="E19" s="1226">
        <v>3.3000000000000002e-002</v>
      </c>
      <c r="F19" s="1229">
        <v>0</v>
      </c>
      <c r="G19" s="1229">
        <v>0</v>
      </c>
      <c r="H19" s="1218">
        <v>2.7e-002</v>
      </c>
      <c r="I19" s="1236">
        <v>2.3e-002</v>
      </c>
      <c r="J19" s="1226" t="s">
        <v>203</v>
      </c>
      <c r="K19" s="1241" t="s">
        <v>217</v>
      </c>
      <c r="L19" s="1236" t="s">
        <v>112</v>
      </c>
      <c r="M19" s="1202" t="s">
        <v>180</v>
      </c>
    </row>
    <row r="20" spans="1:13">
      <c r="A20" s="1207" t="s">
        <v>309</v>
      </c>
      <c r="B20" s="1213" t="s">
        <v>309</v>
      </c>
      <c r="C20" s="1218">
        <v>8.3000000000000004e-002</v>
      </c>
      <c r="D20" s="1223">
        <v>6.e-002</v>
      </c>
      <c r="E20" s="1226">
        <v>3.3000000000000002e-002</v>
      </c>
      <c r="F20" s="1229">
        <v>0</v>
      </c>
      <c r="G20" s="1229">
        <v>0</v>
      </c>
      <c r="H20" s="1218">
        <v>2.7e-002</v>
      </c>
      <c r="I20" s="1236">
        <v>2.3e-002</v>
      </c>
      <c r="J20" s="1226" t="s">
        <v>203</v>
      </c>
      <c r="K20" s="1241" t="s">
        <v>217</v>
      </c>
      <c r="L20" s="1236" t="s">
        <v>88</v>
      </c>
      <c r="M20" s="1202" t="s">
        <v>180</v>
      </c>
    </row>
    <row r="21" spans="1:13" ht="18" customHeight="1">
      <c r="A21" s="1207" t="s">
        <v>320</v>
      </c>
      <c r="B21" s="1213" t="s">
        <v>320</v>
      </c>
      <c r="C21" s="1218">
        <v>3.9e-002</v>
      </c>
      <c r="D21" s="1223">
        <v>2.9000000000000001e-002</v>
      </c>
      <c r="E21" s="1226">
        <v>1.6e-002</v>
      </c>
      <c r="F21" s="1229">
        <v>0</v>
      </c>
      <c r="G21" s="1229">
        <v>0</v>
      </c>
      <c r="H21" s="1218">
        <v>2.1000000000000001e-002</v>
      </c>
      <c r="I21" s="1236">
        <v>1.7000000000000001e-002</v>
      </c>
      <c r="J21" s="1226" t="s">
        <v>203</v>
      </c>
      <c r="K21" s="1241" t="s">
        <v>217</v>
      </c>
      <c r="L21" s="1236" t="s">
        <v>179</v>
      </c>
      <c r="M21" s="1202" t="s">
        <v>180</v>
      </c>
    </row>
    <row r="22" spans="1:13">
      <c r="A22" s="1207" t="s">
        <v>311</v>
      </c>
      <c r="B22" s="1213" t="s">
        <v>311</v>
      </c>
      <c r="C22" s="1218">
        <v>3.9e-002</v>
      </c>
      <c r="D22" s="1223">
        <v>2.9000000000000001e-002</v>
      </c>
      <c r="E22" s="1226">
        <v>1.6e-002</v>
      </c>
      <c r="F22" s="1229">
        <v>0</v>
      </c>
      <c r="G22" s="1229">
        <v>0</v>
      </c>
      <c r="H22" s="1218">
        <v>2.1000000000000001e-002</v>
      </c>
      <c r="I22" s="1236">
        <v>1.7000000000000001e-002</v>
      </c>
      <c r="J22" s="1226" t="s">
        <v>203</v>
      </c>
      <c r="K22" s="1241" t="s">
        <v>217</v>
      </c>
      <c r="L22" s="1236" t="s">
        <v>258</v>
      </c>
      <c r="M22" s="1202" t="s">
        <v>180</v>
      </c>
    </row>
    <row r="23" spans="1:13" ht="18" customHeight="1">
      <c r="A23" s="1207" t="s">
        <v>321</v>
      </c>
      <c r="B23" s="1213" t="s">
        <v>321</v>
      </c>
      <c r="C23" s="1218">
        <v>2.5999999999999999e-002</v>
      </c>
      <c r="D23" s="1223">
        <v>1.9e-002</v>
      </c>
      <c r="E23" s="1226">
        <v>1.e-002</v>
      </c>
      <c r="F23" s="1229">
        <v>0</v>
      </c>
      <c r="G23" s="1229">
        <v>0</v>
      </c>
      <c r="H23" s="1218">
        <v>1.4999999999999999e-002</v>
      </c>
      <c r="I23" s="1236">
        <v>1.0999999999999999e-002</v>
      </c>
      <c r="J23" s="1226" t="s">
        <v>203</v>
      </c>
      <c r="K23" s="1241" t="s">
        <v>217</v>
      </c>
      <c r="L23" s="1236" t="s">
        <v>179</v>
      </c>
      <c r="M23" s="1202" t="s">
        <v>180</v>
      </c>
    </row>
    <row r="24" spans="1:13">
      <c r="A24" s="1207" t="s">
        <v>313</v>
      </c>
      <c r="B24" s="1213" t="s">
        <v>313</v>
      </c>
      <c r="C24" s="1218">
        <v>2.5999999999999999e-002</v>
      </c>
      <c r="D24" s="1223">
        <v>1.9e-002</v>
      </c>
      <c r="E24" s="1226">
        <v>1.e-002</v>
      </c>
      <c r="F24" s="1229">
        <v>0</v>
      </c>
      <c r="G24" s="1229">
        <v>0</v>
      </c>
      <c r="H24" s="1218">
        <v>1.4999999999999999e-002</v>
      </c>
      <c r="I24" s="1236">
        <v>1.0999999999999999e-002</v>
      </c>
      <c r="J24" s="1226" t="s">
        <v>203</v>
      </c>
      <c r="K24" s="1241" t="s">
        <v>217</v>
      </c>
      <c r="L24" s="1236" t="s">
        <v>258</v>
      </c>
      <c r="M24" s="1202" t="s">
        <v>180</v>
      </c>
    </row>
    <row r="25" spans="1:13" ht="18" customHeight="1">
      <c r="A25" s="1207" t="s">
        <v>322</v>
      </c>
      <c r="B25" s="1213" t="s">
        <v>322</v>
      </c>
      <c r="C25" s="1218">
        <v>2.5999999999999999e-002</v>
      </c>
      <c r="D25" s="1223">
        <v>1.9e-002</v>
      </c>
      <c r="E25" s="1226">
        <v>1.e-002</v>
      </c>
      <c r="F25" s="1229">
        <v>0</v>
      </c>
      <c r="G25" s="1229">
        <v>0</v>
      </c>
      <c r="H25" s="1218">
        <v>1.4999999999999999e-002</v>
      </c>
      <c r="I25" s="1236">
        <v>1.0999999999999999e-002</v>
      </c>
      <c r="J25" s="1226" t="s">
        <v>203</v>
      </c>
      <c r="K25" s="1241" t="s">
        <v>217</v>
      </c>
      <c r="L25" s="1236" t="s">
        <v>179</v>
      </c>
      <c r="M25" s="1202" t="s">
        <v>180</v>
      </c>
    </row>
    <row r="26" spans="1:13" s="1202" customFormat="1" ht="14.25">
      <c r="A26" s="1208" t="s">
        <v>323</v>
      </c>
      <c r="B26" s="1214" t="s">
        <v>323</v>
      </c>
      <c r="C26" s="1219">
        <v>2.5999999999999999e-002</v>
      </c>
      <c r="D26" s="1224">
        <v>1.9e-002</v>
      </c>
      <c r="E26" s="1227">
        <v>1.e-002</v>
      </c>
      <c r="F26" s="1229">
        <v>0</v>
      </c>
      <c r="G26" s="1229">
        <v>0</v>
      </c>
      <c r="H26" s="1219">
        <v>1.4999999999999999e-002</v>
      </c>
      <c r="I26" s="1237">
        <v>1.0999999999999999e-002</v>
      </c>
      <c r="J26" s="1227" t="s">
        <v>203</v>
      </c>
      <c r="K26" s="1242" t="s">
        <v>217</v>
      </c>
      <c r="L26" s="1237" t="s">
        <v>88</v>
      </c>
      <c r="M26" s="1202" t="s">
        <v>180</v>
      </c>
    </row>
    <row r="27" spans="1:13" s="1202" customFormat="1">
      <c r="A27" s="1209" t="s">
        <v>324</v>
      </c>
      <c r="B27" s="1215" t="s">
        <v>324</v>
      </c>
      <c r="C27" s="1220">
        <v>0.13700000000000001</v>
      </c>
      <c r="D27" s="1225">
        <v>0.1</v>
      </c>
      <c r="E27" s="1228">
        <v>5.5e-002</v>
      </c>
      <c r="F27" s="1230">
        <v>0</v>
      </c>
      <c r="G27" s="1230">
        <v>0</v>
      </c>
      <c r="H27" s="1220">
        <v>6.3e-002</v>
      </c>
      <c r="I27" s="1238">
        <v>4.2000000000000003e-002</v>
      </c>
      <c r="J27" s="1228" t="s">
        <v>122</v>
      </c>
      <c r="K27" s="1243" t="s">
        <v>115</v>
      </c>
      <c r="L27" s="1238" t="s">
        <v>257</v>
      </c>
      <c r="M27" s="1202" t="s">
        <v>180</v>
      </c>
    </row>
    <row r="28" spans="1:13" ht="18" customHeight="1">
      <c r="A28" s="1208" t="s">
        <v>301</v>
      </c>
      <c r="B28" s="1214" t="s">
        <v>301</v>
      </c>
      <c r="C28" s="1219">
        <v>5.8999999999999997e-002</v>
      </c>
      <c r="D28" s="1224">
        <v>4.2999999999999997e-002</v>
      </c>
      <c r="E28" s="1227">
        <v>2.3e-002</v>
      </c>
      <c r="F28" s="1231">
        <v>0</v>
      </c>
      <c r="G28" s="1231">
        <v>0</v>
      </c>
      <c r="H28" s="1219">
        <v>1.2e-002</v>
      </c>
      <c r="I28" s="1237">
        <v>1.e-002</v>
      </c>
      <c r="J28" s="1227" t="s">
        <v>212</v>
      </c>
      <c r="K28" s="1242" t="s">
        <v>260</v>
      </c>
      <c r="L28" s="1237" t="s">
        <v>259</v>
      </c>
      <c r="M28" s="1202" t="s">
        <v>180</v>
      </c>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G26"/>
  <sheetViews>
    <sheetView zoomScaleSheetLayoutView="85" workbookViewId="0">
      <selection activeCell="O35" sqref="O35:O36"/>
    </sheetView>
  </sheetViews>
  <sheetFormatPr defaultColWidth="9" defaultRowHeight="13.5"/>
  <cols>
    <col min="1" max="1" width="21.75" style="1202" customWidth="1"/>
    <col min="2" max="2" width="20.375" style="1202" customWidth="1"/>
    <col min="3" max="3" width="29.75" style="1202" customWidth="1"/>
    <col min="4" max="16384" width="9" style="1202"/>
  </cols>
  <sheetData>
    <row r="1" spans="1:7" ht="14.25">
      <c r="A1" s="1203" t="s">
        <v>290</v>
      </c>
      <c r="B1" s="1203"/>
      <c r="C1" s="1203"/>
    </row>
    <row r="2" spans="1:7" ht="27.75" customHeight="1">
      <c r="A2" s="1204" t="s">
        <v>50</v>
      </c>
      <c r="B2" s="1210"/>
      <c r="C2" s="1254" t="s">
        <v>267</v>
      </c>
      <c r="E2" s="1216" t="s">
        <v>34</v>
      </c>
      <c r="F2" s="1221"/>
      <c r="G2" s="1221"/>
    </row>
    <row r="3" spans="1:7" ht="18" customHeight="1">
      <c r="A3" s="1247" t="s">
        <v>295</v>
      </c>
      <c r="B3" s="1251"/>
      <c r="C3" s="1255">
        <v>2.4e-002</v>
      </c>
      <c r="E3" s="1217" t="s">
        <v>265</v>
      </c>
      <c r="F3" s="1222"/>
      <c r="G3" s="1222"/>
    </row>
    <row r="4" spans="1:7" ht="18" customHeight="1">
      <c r="A4" s="1248" t="s">
        <v>47</v>
      </c>
      <c r="B4" s="1251"/>
      <c r="C4" s="1255">
        <v>2.4e-002</v>
      </c>
      <c r="E4" s="1217" t="s">
        <v>51</v>
      </c>
      <c r="F4" s="1222" t="s">
        <v>76</v>
      </c>
      <c r="G4" s="1222" t="s">
        <v>97</v>
      </c>
    </row>
    <row r="5" spans="1:7" ht="18" customHeight="1">
      <c r="A5" s="1248" t="s">
        <v>296</v>
      </c>
      <c r="B5" s="1251"/>
      <c r="C5" s="1255">
        <v>2.4e-002</v>
      </c>
    </row>
    <row r="6" spans="1:7" ht="18" customHeight="1">
      <c r="A6" s="1248" t="s">
        <v>297</v>
      </c>
      <c r="B6" s="1251"/>
      <c r="C6" s="1255">
        <v>1.0999999999999999e-002</v>
      </c>
    </row>
    <row r="7" spans="1:7" ht="18" customHeight="1">
      <c r="A7" s="1248" t="s">
        <v>298</v>
      </c>
      <c r="B7" s="1251"/>
      <c r="C7" s="1255">
        <v>1.0999999999999999e-002</v>
      </c>
    </row>
    <row r="8" spans="1:7" ht="18" customHeight="1">
      <c r="A8" s="1248" t="s">
        <v>49</v>
      </c>
      <c r="B8" s="1251"/>
      <c r="C8" s="1255">
        <v>1.0999999999999999e-002</v>
      </c>
    </row>
    <row r="9" spans="1:7" ht="18" customHeight="1">
      <c r="A9" s="1248" t="s">
        <v>141</v>
      </c>
      <c r="B9" s="1251"/>
      <c r="C9" s="1255">
        <v>1.e-002</v>
      </c>
    </row>
    <row r="10" spans="1:7" ht="18" customHeight="1">
      <c r="A10" s="1248" t="s">
        <v>300</v>
      </c>
      <c r="B10" s="1251"/>
      <c r="C10" s="1255">
        <v>1.4999999999999999e-002</v>
      </c>
    </row>
    <row r="11" spans="1:7" ht="18" customHeight="1">
      <c r="A11" s="1248" t="s">
        <v>52</v>
      </c>
      <c r="B11" s="1251"/>
      <c r="C11" s="1255">
        <v>1.4999999999999999e-002</v>
      </c>
    </row>
    <row r="12" spans="1:7" ht="18" customHeight="1">
      <c r="A12" s="1248" t="s">
        <v>58</v>
      </c>
      <c r="B12" s="1251"/>
      <c r="C12" s="1255">
        <v>2.3e-002</v>
      </c>
    </row>
    <row r="13" spans="1:7" ht="18" customHeight="1">
      <c r="A13" s="1248" t="s">
        <v>302</v>
      </c>
      <c r="B13" s="1251"/>
      <c r="C13" s="1255">
        <v>1.7000000000000001e-002</v>
      </c>
    </row>
    <row r="14" spans="1:7" ht="18" customHeight="1">
      <c r="A14" s="1248" t="s">
        <v>304</v>
      </c>
      <c r="B14" s="1251"/>
      <c r="C14" s="1255">
        <v>1.7000000000000001e-002</v>
      </c>
    </row>
    <row r="15" spans="1:7" ht="18" customHeight="1">
      <c r="A15" s="1248" t="s">
        <v>305</v>
      </c>
      <c r="B15" s="1251"/>
      <c r="C15" s="1255">
        <v>2.3e-002</v>
      </c>
    </row>
    <row r="16" spans="1:7" ht="18" customHeight="1">
      <c r="A16" s="1248" t="s">
        <v>306</v>
      </c>
      <c r="B16" s="1251"/>
      <c r="C16" s="1255">
        <v>1.6e-002</v>
      </c>
    </row>
    <row r="17" spans="1:3" ht="18" customHeight="1">
      <c r="A17" s="1248" t="s">
        <v>56</v>
      </c>
      <c r="B17" s="1251"/>
      <c r="C17" s="1255">
        <v>1.6e-002</v>
      </c>
    </row>
    <row r="18" spans="1:3" ht="18" customHeight="1">
      <c r="A18" s="1248" t="s">
        <v>309</v>
      </c>
      <c r="B18" s="1251"/>
      <c r="C18" s="1255">
        <v>1.6e-002</v>
      </c>
    </row>
    <row r="19" spans="1:3" ht="18" customHeight="1">
      <c r="A19" s="1248" t="s">
        <v>310</v>
      </c>
      <c r="B19" s="1251"/>
      <c r="C19" s="1255">
        <v>8.0000000000000002e-003</v>
      </c>
    </row>
    <row r="20" spans="1:3" ht="18" customHeight="1">
      <c r="A20" s="1248" t="s">
        <v>311</v>
      </c>
      <c r="B20" s="1251"/>
      <c r="C20" s="1255">
        <v>8.0000000000000002e-003</v>
      </c>
    </row>
    <row r="21" spans="1:3" ht="18" customHeight="1">
      <c r="A21" s="1248" t="s">
        <v>312</v>
      </c>
      <c r="B21" s="1251"/>
      <c r="C21" s="1255">
        <v>5.0000000000000001e-003</v>
      </c>
    </row>
    <row r="22" spans="1:3" ht="18" customHeight="1">
      <c r="A22" s="1248" t="s">
        <v>313</v>
      </c>
      <c r="B22" s="1251"/>
      <c r="C22" s="1255">
        <v>5.0000000000000001e-003</v>
      </c>
    </row>
    <row r="23" spans="1:3" ht="18" customHeight="1">
      <c r="A23" s="1248" t="s">
        <v>28</v>
      </c>
      <c r="B23" s="1251"/>
      <c r="C23" s="1255">
        <v>5.0000000000000001e-003</v>
      </c>
    </row>
    <row r="24" spans="1:3" ht="18" customHeight="1">
      <c r="A24" s="1249" t="s">
        <v>308</v>
      </c>
      <c r="B24" s="1252"/>
      <c r="C24" s="1255">
        <v>5.0000000000000001e-003</v>
      </c>
    </row>
    <row r="25" spans="1:3" ht="18" customHeight="1">
      <c r="A25" s="1250" t="s">
        <v>314</v>
      </c>
      <c r="B25" s="1253"/>
      <c r="C25" s="1256">
        <v>2.4e-002</v>
      </c>
    </row>
    <row r="26" spans="1:3" ht="18" customHeight="1">
      <c r="A26" s="1249" t="s">
        <v>315</v>
      </c>
      <c r="B26" s="1252"/>
      <c r="C26" s="1257">
        <v>1.0999999999999999e-002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21"/>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2023-03-15T00:23:09Z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2023-03-15T00:23:09Z</vt:filetime>
  </property>
</Properties>
</file>